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5735" windowHeight="8805" activeTab="5"/>
  </bookViews>
  <sheets>
    <sheet name="PIONIRKE" sheetId="19" r:id="rId1"/>
    <sheet name="PIONIRJI" sheetId="11" r:id="rId2"/>
    <sheet name="MLADINKE " sheetId="24" r:id="rId3"/>
    <sheet name="MLADINCI" sheetId="23" r:id="rId4"/>
    <sheet name="PRIPRAVNICE" sheetId="21" r:id="rId5"/>
    <sheet name="PRIPRAVNIKI" sheetId="10" r:id="rId6"/>
    <sheet name="List1" sheetId="22" r:id="rId7"/>
  </sheets>
  <definedNames>
    <definedName name="_xlnm.Print_Area" localSheetId="3">MLADINCI!$A$1:$Z$39</definedName>
    <definedName name="_xlnm.Print_Area" localSheetId="2">'MLADINKE '!$A$1:$Z$33</definedName>
    <definedName name="_xlnm.Print_Area" localSheetId="1">PIONIRJI!$A$1:$V$40</definedName>
    <definedName name="_xlnm.Print_Area" localSheetId="0">PIONIRKE!$A:$V</definedName>
    <definedName name="_xlnm.Print_Area" localSheetId="4">PRIPRAVNICE!$A$1:$Y$15</definedName>
    <definedName name="_xlnm.Print_Area" localSheetId="5">PRIPRAVNIKI!$A$1:$Y$18</definedName>
  </definedNames>
  <calcPr calcId="124519"/>
</workbook>
</file>

<file path=xl/calcChain.xml><?xml version="1.0" encoding="utf-8"?>
<calcChain xmlns="http://schemas.openxmlformats.org/spreadsheetml/2006/main">
  <c r="A18" i="23"/>
  <c r="A19" s="1"/>
  <c r="A20" s="1"/>
  <c r="A21" s="1"/>
  <c r="A22" s="1"/>
  <c r="A23" s="1"/>
  <c r="A24" s="1"/>
  <c r="A25" s="1"/>
  <c r="A26" s="1"/>
  <c r="A27" s="1"/>
  <c r="A28" s="1"/>
  <c r="A17"/>
  <c r="A16"/>
  <c r="A15"/>
  <c r="B16" i="1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15"/>
  <c r="A17" i="24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16"/>
  <c r="A15"/>
  <c r="A16" i="19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15"/>
  <c r="I13" i="10"/>
  <c r="I17"/>
  <c r="I16"/>
  <c r="I14"/>
  <c r="I18"/>
  <c r="I15"/>
  <c r="I13" i="21"/>
  <c r="I15"/>
  <c r="I14"/>
  <c r="I28" i="23"/>
  <c r="I23"/>
  <c r="I39"/>
  <c r="I36"/>
  <c r="I38"/>
  <c r="I16"/>
  <c r="I26"/>
  <c r="I24"/>
  <c r="I22"/>
  <c r="I20"/>
  <c r="I29"/>
  <c r="I25"/>
  <c r="I30"/>
  <c r="I19"/>
  <c r="I31"/>
  <c r="I17"/>
  <c r="I34"/>
  <c r="I37"/>
  <c r="I14"/>
  <c r="I27"/>
  <c r="I33"/>
  <c r="I15"/>
  <c r="I18"/>
  <c r="I21"/>
  <c r="I35"/>
  <c r="I32"/>
  <c r="I26" i="24"/>
  <c r="I14"/>
  <c r="I15"/>
  <c r="I25"/>
  <c r="I16"/>
  <c r="I23"/>
  <c r="I29"/>
  <c r="I30"/>
  <c r="I32"/>
  <c r="I19"/>
  <c r="I21"/>
  <c r="I33"/>
  <c r="I31"/>
  <c r="I17"/>
  <c r="I28"/>
  <c r="I24"/>
  <c r="I27"/>
  <c r="I18"/>
  <c r="I20"/>
  <c r="I22"/>
  <c r="I32" i="19"/>
  <c r="I14"/>
  <c r="I17"/>
  <c r="I27"/>
  <c r="I20"/>
  <c r="I21"/>
  <c r="I16"/>
  <c r="I19"/>
  <c r="I29"/>
  <c r="I26"/>
  <c r="I24"/>
  <c r="I25"/>
  <c r="I28"/>
  <c r="I18"/>
  <c r="I33"/>
  <c r="I22"/>
  <c r="I31"/>
  <c r="I23"/>
  <c r="I15"/>
  <c r="I30"/>
  <c r="I24" i="11"/>
  <c r="I14"/>
  <c r="I39"/>
  <c r="I40"/>
  <c r="I33"/>
  <c r="I19"/>
  <c r="I22"/>
  <c r="I34"/>
  <c r="I25"/>
  <c r="I23"/>
  <c r="I26"/>
  <c r="I28"/>
  <c r="I31"/>
  <c r="I38"/>
  <c r="I32"/>
  <c r="I30"/>
  <c r="I16"/>
  <c r="I20"/>
  <c r="I37"/>
  <c r="I29"/>
  <c r="I21"/>
  <c r="I18"/>
  <c r="I17"/>
  <c r="I36"/>
  <c r="I15"/>
  <c r="I27"/>
  <c r="A29" i="23" l="1"/>
  <c r="A30" s="1"/>
  <c r="A31" s="1"/>
  <c r="A32" s="1"/>
  <c r="A33" s="1"/>
  <c r="A34" s="1"/>
  <c r="A35" s="1"/>
  <c r="A36" s="1"/>
  <c r="A37" s="1"/>
  <c r="A38" s="1"/>
  <c r="A39" s="1"/>
  <c r="J14" i="24"/>
  <c r="K15"/>
  <c r="J25"/>
  <c r="L16"/>
  <c r="K16"/>
  <c r="J16"/>
  <c r="K29"/>
  <c r="J30"/>
  <c r="K32"/>
  <c r="J32"/>
  <c r="K21"/>
  <c r="J33"/>
  <c r="L31"/>
  <c r="K31"/>
  <c r="J31"/>
  <c r="K28"/>
  <c r="J24"/>
  <c r="K18"/>
  <c r="J20"/>
  <c r="L22"/>
  <c r="K22"/>
  <c r="J22"/>
  <c r="J23" i="23"/>
  <c r="K36"/>
  <c r="J36"/>
  <c r="L36"/>
  <c r="J38"/>
  <c r="K38"/>
  <c r="J16"/>
  <c r="L26"/>
  <c r="K26"/>
  <c r="J26"/>
  <c r="J22"/>
  <c r="K22"/>
  <c r="J20"/>
  <c r="L29"/>
  <c r="J30"/>
  <c r="K19"/>
  <c r="K31"/>
  <c r="J31"/>
  <c r="L31"/>
  <c r="J17"/>
  <c r="K17"/>
  <c r="J34"/>
  <c r="L37"/>
  <c r="K37"/>
  <c r="J37"/>
  <c r="J27"/>
  <c r="J33"/>
  <c r="L15"/>
  <c r="K15"/>
  <c r="J15"/>
  <c r="K21"/>
  <c r="J35"/>
  <c r="L13" i="10"/>
  <c r="L16"/>
  <c r="L18"/>
  <c r="J14" i="19"/>
  <c r="L14"/>
  <c r="K17"/>
  <c r="L27"/>
  <c r="L21"/>
  <c r="K16"/>
  <c r="L19"/>
  <c r="J26"/>
  <c r="K25"/>
  <c r="L28"/>
  <c r="L33"/>
  <c r="L22"/>
  <c r="K22"/>
  <c r="K23"/>
  <c r="K15"/>
  <c r="K30"/>
  <c r="I35" i="11"/>
  <c r="J35" s="1"/>
  <c r="J27"/>
  <c r="J15"/>
  <c r="J36"/>
  <c r="L17"/>
  <c r="J18"/>
  <c r="J29"/>
  <c r="K30"/>
  <c r="K32"/>
  <c r="J31"/>
  <c r="K26"/>
  <c r="K23"/>
  <c r="J23"/>
  <c r="J22"/>
  <c r="K33"/>
  <c r="K39"/>
  <c r="J39"/>
  <c r="J14"/>
  <c r="L23"/>
  <c r="L14"/>
  <c r="L31"/>
  <c r="L17" i="19"/>
  <c r="J22"/>
  <c r="J29"/>
  <c r="J16"/>
  <c r="L14" i="21"/>
  <c r="K33" i="19"/>
  <c r="K26"/>
  <c r="K19"/>
  <c r="K21"/>
  <c r="K27"/>
  <c r="K14"/>
  <c r="J28"/>
  <c r="J19"/>
  <c r="J21"/>
  <c r="J27"/>
  <c r="J13" i="10"/>
  <c r="K13"/>
  <c r="J18"/>
  <c r="K18"/>
  <c r="J32" i="11"/>
  <c r="J33"/>
  <c r="L36"/>
  <c r="K29"/>
  <c r="L39"/>
  <c r="K18"/>
  <c r="L32"/>
  <c r="L33"/>
  <c r="L18"/>
  <c r="L29"/>
  <c r="K31"/>
  <c r="K16"/>
  <c r="L25"/>
  <c r="J30"/>
  <c r="J20"/>
  <c r="K36"/>
  <c r="L27"/>
  <c r="K14"/>
  <c r="L19"/>
  <c r="K34"/>
  <c r="J33" i="19"/>
  <c r="J15"/>
  <c r="L25"/>
  <c r="L15"/>
  <c r="J25"/>
  <c r="J30"/>
  <c r="L16"/>
  <c r="L30"/>
  <c r="J18"/>
  <c r="J14" i="10"/>
  <c r="K22" i="11"/>
  <c r="L22"/>
  <c r="J40"/>
  <c r="K40"/>
  <c r="L40"/>
  <c r="L30"/>
  <c r="K27"/>
  <c r="K35"/>
  <c r="J16" i="10"/>
  <c r="K16"/>
  <c r="J37" i="11"/>
  <c r="L35"/>
  <c r="J17" i="19"/>
  <c r="J17" i="10"/>
  <c r="K28" i="19"/>
  <c r="L26"/>
  <c r="J18" i="24"/>
  <c r="J28"/>
  <c r="J21"/>
  <c r="J29"/>
  <c r="J15"/>
  <c r="L20"/>
  <c r="L24"/>
  <c r="L33"/>
  <c r="L30"/>
  <c r="L25"/>
  <c r="K20"/>
  <c r="L18"/>
  <c r="K24"/>
  <c r="L28"/>
  <c r="K33"/>
  <c r="L21"/>
  <c r="K30"/>
  <c r="L29"/>
  <c r="K25"/>
  <c r="L15"/>
  <c r="J21" i="23"/>
  <c r="L35"/>
  <c r="L33"/>
  <c r="L34"/>
  <c r="L30"/>
  <c r="L20"/>
  <c r="L23"/>
  <c r="K35"/>
  <c r="L21"/>
  <c r="K33"/>
  <c r="L27"/>
  <c r="K34"/>
  <c r="L17"/>
  <c r="K30"/>
  <c r="K20"/>
  <c r="L22"/>
  <c r="L38"/>
  <c r="K23"/>
  <c r="L28"/>
  <c r="M16" i="10" l="1"/>
  <c r="X16" s="1"/>
  <c r="Y16" s="1"/>
  <c r="M18"/>
  <c r="X18" s="1"/>
  <c r="Y18" s="1"/>
  <c r="M18" i="24"/>
  <c r="Y18" s="1"/>
  <c r="Z18" s="1"/>
  <c r="M24"/>
  <c r="Y24" s="1"/>
  <c r="Z24" s="1"/>
  <c r="M16"/>
  <c r="Y16" s="1"/>
  <c r="Z16" s="1"/>
  <c r="M30" i="23"/>
  <c r="Y30" s="1"/>
  <c r="M31"/>
  <c r="Y31" s="1"/>
  <c r="M26"/>
  <c r="Y26" s="1"/>
  <c r="M31" i="11"/>
  <c r="U31" s="1"/>
  <c r="V31" s="1"/>
  <c r="M30"/>
  <c r="U30" s="1"/>
  <c r="V30" s="1"/>
  <c r="M27"/>
  <c r="U27" s="1"/>
  <c r="V27" s="1"/>
  <c r="M35"/>
  <c r="U35" s="1"/>
  <c r="V35" s="1"/>
  <c r="M22" i="19"/>
  <c r="U22" s="1"/>
  <c r="V22" s="1"/>
  <c r="M17" i="23"/>
  <c r="Y17" s="1"/>
  <c r="M33"/>
  <c r="Y33" s="1"/>
  <c r="Z33" s="1"/>
  <c r="M14" i="19"/>
  <c r="U14" s="1"/>
  <c r="V14" s="1"/>
  <c r="M28" i="24"/>
  <c r="Y28" s="1"/>
  <c r="Z28" s="1"/>
  <c r="M32" i="11"/>
  <c r="U32" s="1"/>
  <c r="V32" s="1"/>
  <c r="M21" i="23"/>
  <c r="Y21" s="1"/>
  <c r="Z21" s="1"/>
  <c r="M25" i="19"/>
  <c r="U25" s="1"/>
  <c r="V25" s="1"/>
  <c r="M20" i="23"/>
  <c r="Y20" s="1"/>
  <c r="M17" i="19"/>
  <c r="U17" s="1"/>
  <c r="V17" s="1"/>
  <c r="M33" i="24"/>
  <c r="Y33" s="1"/>
  <c r="Z33" s="1"/>
  <c r="M19" i="19"/>
  <c r="U19" s="1"/>
  <c r="V19" s="1"/>
  <c r="M27"/>
  <c r="U27" s="1"/>
  <c r="V27" s="1"/>
  <c r="M30"/>
  <c r="U30" s="1"/>
  <c r="V30" s="1"/>
  <c r="M25" i="24"/>
  <c r="Y25" s="1"/>
  <c r="Z25" s="1"/>
  <c r="M34" i="23"/>
  <c r="Y34" s="1"/>
  <c r="M40" i="11"/>
  <c r="U40" s="1"/>
  <c r="V40" s="1"/>
  <c r="M36"/>
  <c r="U36" s="1"/>
  <c r="V36" s="1"/>
  <c r="M20" i="24"/>
  <c r="Y20" s="1"/>
  <c r="Z20" s="1"/>
  <c r="M21"/>
  <c r="Y21" s="1"/>
  <c r="Z21" s="1"/>
  <c r="M22" i="23"/>
  <c r="Y22" s="1"/>
  <c r="M38"/>
  <c r="Y38" s="1"/>
  <c r="M15"/>
  <c r="Y15" s="1"/>
  <c r="Z15" s="1"/>
  <c r="M23"/>
  <c r="Y23" s="1"/>
  <c r="M15" i="24"/>
  <c r="Y15" s="1"/>
  <c r="Z15" s="1"/>
  <c r="M22"/>
  <c r="Y22" s="1"/>
  <c r="Z22" s="1"/>
  <c r="M26" i="19"/>
  <c r="U26" s="1"/>
  <c r="V26" s="1"/>
  <c r="M28"/>
  <c r="U28" s="1"/>
  <c r="V28" s="1"/>
  <c r="M15"/>
  <c r="U15" s="1"/>
  <c r="V15" s="1"/>
  <c r="M21"/>
  <c r="U21" s="1"/>
  <c r="V21" s="1"/>
  <c r="M39" i="11"/>
  <c r="U39" s="1"/>
  <c r="V39" s="1"/>
  <c r="M14"/>
  <c r="U14" s="1"/>
  <c r="V14" s="1"/>
  <c r="M29"/>
  <c r="U29" s="1"/>
  <c r="V29" s="1"/>
  <c r="M33"/>
  <c r="U33" s="1"/>
  <c r="V33" s="1"/>
  <c r="J17"/>
  <c r="K17"/>
  <c r="K20" i="19"/>
  <c r="J20"/>
  <c r="L20"/>
  <c r="K24" i="11"/>
  <c r="L24"/>
  <c r="J24"/>
  <c r="M35" i="23"/>
  <c r="Y35" s="1"/>
  <c r="Z35" s="1"/>
  <c r="K29" i="19"/>
  <c r="L29"/>
  <c r="L14" i="10"/>
  <c r="K14"/>
  <c r="L32" i="19"/>
  <c r="J32"/>
  <c r="K32"/>
  <c r="L19" i="24"/>
  <c r="K19"/>
  <c r="J19"/>
  <c r="M30"/>
  <c r="Y30" s="1"/>
  <c r="Z30" s="1"/>
  <c r="M33" i="19"/>
  <c r="U33" s="1"/>
  <c r="V33" s="1"/>
  <c r="K32" i="23"/>
  <c r="L32"/>
  <c r="J32"/>
  <c r="K27"/>
  <c r="M27" s="1"/>
  <c r="Y27" s="1"/>
  <c r="Z27" s="1"/>
  <c r="M29" i="24"/>
  <c r="Y29" s="1"/>
  <c r="Z29" s="1"/>
  <c r="J34" i="11"/>
  <c r="L34"/>
  <c r="K28"/>
  <c r="J28"/>
  <c r="L28"/>
  <c r="K26" i="24"/>
  <c r="J26"/>
  <c r="L26"/>
  <c r="M22" i="11"/>
  <c r="U22" s="1"/>
  <c r="V22" s="1"/>
  <c r="L38"/>
  <c r="J38"/>
  <c r="L15" i="21"/>
  <c r="K15"/>
  <c r="J15"/>
  <c r="L15" i="10"/>
  <c r="J15"/>
  <c r="K25" i="23"/>
  <c r="J25"/>
  <c r="J24"/>
  <c r="K24"/>
  <c r="L16"/>
  <c r="K37" i="11"/>
  <c r="L37"/>
  <c r="L13" i="21"/>
  <c r="J13"/>
  <c r="K13"/>
  <c r="K18" i="23"/>
  <c r="L18"/>
  <c r="J18"/>
  <c r="M37"/>
  <c r="Y37" s="1"/>
  <c r="Z34" s="1"/>
  <c r="J28"/>
  <c r="K28"/>
  <c r="L16" i="11"/>
  <c r="J16"/>
  <c r="L21"/>
  <c r="K21"/>
  <c r="J21"/>
  <c r="L15"/>
  <c r="K15"/>
  <c r="L23" i="19"/>
  <c r="J23"/>
  <c r="L18"/>
  <c r="K18"/>
  <c r="K24"/>
  <c r="L24"/>
  <c r="J24"/>
  <c r="M16"/>
  <c r="U16" s="1"/>
  <c r="V16" s="1"/>
  <c r="J14" i="23"/>
  <c r="L14"/>
  <c r="L39"/>
  <c r="K39"/>
  <c r="J39"/>
  <c r="K16"/>
  <c r="L25"/>
  <c r="K15" i="10"/>
  <c r="K38" i="11"/>
  <c r="K20"/>
  <c r="L20"/>
  <c r="M18"/>
  <c r="U18" s="1"/>
  <c r="V18" s="1"/>
  <c r="K31" i="19"/>
  <c r="J31"/>
  <c r="L31"/>
  <c r="K14" i="21"/>
  <c r="J14"/>
  <c r="K14" i="23"/>
  <c r="K29"/>
  <c r="J29"/>
  <c r="L24"/>
  <c r="J26" i="11"/>
  <c r="L26"/>
  <c r="L17" i="10"/>
  <c r="K17"/>
  <c r="K17" i="24"/>
  <c r="J17"/>
  <c r="L17"/>
  <c r="L14"/>
  <c r="K14"/>
  <c r="J25" i="11"/>
  <c r="K25"/>
  <c r="L27" i="24"/>
  <c r="K27"/>
  <c r="K23"/>
  <c r="J23"/>
  <c r="L23"/>
  <c r="M13" i="10"/>
  <c r="X13" s="1"/>
  <c r="Y13" s="1"/>
  <c r="K19" i="11"/>
  <c r="J19"/>
  <c r="M23"/>
  <c r="U23" s="1"/>
  <c r="V23" s="1"/>
  <c r="L19" i="23"/>
  <c r="J19"/>
  <c r="M19" s="1"/>
  <c r="Y19" s="1"/>
  <c r="M36"/>
  <c r="Y36" s="1"/>
  <c r="Z23" s="1"/>
  <c r="J27" i="24"/>
  <c r="M31"/>
  <c r="Y31" s="1"/>
  <c r="Z31" s="1"/>
  <c r="L32"/>
  <c r="M32" s="1"/>
  <c r="Y32" s="1"/>
  <c r="Z32" s="1"/>
  <c r="Z19" i="23" l="1"/>
  <c r="Z30"/>
  <c r="Z31"/>
  <c r="Z17"/>
  <c r="Z37"/>
  <c r="Z22"/>
  <c r="M24"/>
  <c r="Y24" s="1"/>
  <c r="Z26" s="1"/>
  <c r="M18" i="19"/>
  <c r="U18" s="1"/>
  <c r="V18" s="1"/>
  <c r="M14" i="24"/>
  <c r="Y14" s="1"/>
  <c r="Z14" s="1"/>
  <c r="M37" i="11"/>
  <c r="U37" s="1"/>
  <c r="V37" s="1"/>
  <c r="M20"/>
  <c r="U20" s="1"/>
  <c r="V20" s="1"/>
  <c r="M17" i="10"/>
  <c r="X17" s="1"/>
  <c r="Y17" s="1"/>
  <c r="M14"/>
  <c r="X14" s="1"/>
  <c r="Y14" s="1"/>
  <c r="M14" i="21"/>
  <c r="X14" s="1"/>
  <c r="Y14" s="1"/>
  <c r="M29" i="23"/>
  <c r="Y29" s="1"/>
  <c r="Z20" s="1"/>
  <c r="M26" i="24"/>
  <c r="Y26" s="1"/>
  <c r="Z26" s="1"/>
  <c r="M27"/>
  <c r="Y27" s="1"/>
  <c r="Z27" s="1"/>
  <c r="M23"/>
  <c r="Y23" s="1"/>
  <c r="Z23" s="1"/>
  <c r="M23" i="19"/>
  <c r="U23" s="1"/>
  <c r="V23" s="1"/>
  <c r="M19" i="11"/>
  <c r="U19" s="1"/>
  <c r="V19" s="1"/>
  <c r="M24"/>
  <c r="U24" s="1"/>
  <c r="V24" s="1"/>
  <c r="M25"/>
  <c r="U25" s="1"/>
  <c r="V25" s="1"/>
  <c r="M15"/>
  <c r="U15" s="1"/>
  <c r="V15" s="1"/>
  <c r="M17"/>
  <c r="U17" s="1"/>
  <c r="V17" s="1"/>
  <c r="M28"/>
  <c r="U28" s="1"/>
  <c r="V28" s="1"/>
  <c r="M19" i="24"/>
  <c r="Y19" s="1"/>
  <c r="Z19" s="1"/>
  <c r="M26" i="11"/>
  <c r="U26" s="1"/>
  <c r="V26" s="1"/>
  <c r="M31" i="19"/>
  <c r="U31" s="1"/>
  <c r="V31" s="1"/>
  <c r="M24"/>
  <c r="U24" s="1"/>
  <c r="V24" s="1"/>
  <c r="M16" i="11"/>
  <c r="U16" s="1"/>
  <c r="V16" s="1"/>
  <c r="M18" i="23"/>
  <c r="Y18" s="1"/>
  <c r="Z18" s="1"/>
  <c r="M13" i="21"/>
  <c r="X13" s="1"/>
  <c r="Y13" s="1"/>
  <c r="M15"/>
  <c r="X15" s="1"/>
  <c r="Y15" s="1"/>
  <c r="M38" i="11"/>
  <c r="U38" s="1"/>
  <c r="V38" s="1"/>
  <c r="M32" i="23"/>
  <c r="Y32" s="1"/>
  <c r="Z32" s="1"/>
  <c r="M20" i="19"/>
  <c r="U20" s="1"/>
  <c r="V20" s="1"/>
  <c r="M17" i="24"/>
  <c r="Y17" s="1"/>
  <c r="Z17" s="1"/>
  <c r="M16" i="23"/>
  <c r="Y16" s="1"/>
  <c r="Z36" s="1"/>
  <c r="M21" i="11"/>
  <c r="U21" s="1"/>
  <c r="V21" s="1"/>
  <c r="M32" i="19"/>
  <c r="U32" s="1"/>
  <c r="V32" s="1"/>
  <c r="M14" i="23"/>
  <c r="Y14" s="1"/>
  <c r="Z14" s="1"/>
  <c r="M25"/>
  <c r="Y25" s="1"/>
  <c r="Z29" s="1"/>
  <c r="M34" i="11"/>
  <c r="U34" s="1"/>
  <c r="V34" s="1"/>
  <c r="M39" i="23"/>
  <c r="Y39" s="1"/>
  <c r="M28"/>
  <c r="Y28" s="1"/>
  <c r="Z38" s="1"/>
  <c r="M15" i="10"/>
  <c r="X15" s="1"/>
  <c r="Y15" s="1"/>
  <c r="M29" i="19"/>
  <c r="U29" s="1"/>
  <c r="V29" s="1"/>
  <c r="Z28" i="23" l="1"/>
  <c r="Z39"/>
  <c r="Z24"/>
  <c r="Z16"/>
  <c r="Z25"/>
</calcChain>
</file>

<file path=xl/sharedStrings.xml><?xml version="1.0" encoding="utf-8"?>
<sst xmlns="http://schemas.openxmlformats.org/spreadsheetml/2006/main" count="491" uniqueCount="132">
  <si>
    <t>MESTO</t>
  </si>
  <si>
    <t>PGD</t>
  </si>
  <si>
    <t xml:space="preserve">ČAS V </t>
  </si>
  <si>
    <t>ČAS</t>
  </si>
  <si>
    <t>TOČK</t>
  </si>
  <si>
    <t>REZULTAT</t>
  </si>
  <si>
    <t>ZŠT.</t>
  </si>
  <si>
    <t>EKIPA</t>
  </si>
  <si>
    <t xml:space="preserve"> TOČKAH</t>
  </si>
  <si>
    <t>NEG.T</t>
  </si>
  <si>
    <t>ČAS V s.</t>
  </si>
  <si>
    <t>SKUPAJ</t>
  </si>
  <si>
    <t>TOČKE</t>
  </si>
  <si>
    <t>GASILSKA</t>
  </si>
  <si>
    <t>ZVEZA</t>
  </si>
  <si>
    <t>Prenos vode</t>
  </si>
  <si>
    <t>MLADINKE</t>
  </si>
  <si>
    <t>MLADINCI</t>
  </si>
  <si>
    <t>URA</t>
  </si>
  <si>
    <t>ŠTARTA</t>
  </si>
  <si>
    <t>SKUPNI</t>
  </si>
  <si>
    <t>HOJE</t>
  </si>
  <si>
    <t>NA CILJ</t>
  </si>
  <si>
    <t>PRIHODA</t>
  </si>
  <si>
    <t>SKPNI</t>
  </si>
  <si>
    <t xml:space="preserve">MRTVI </t>
  </si>
  <si>
    <t>MRTVI</t>
  </si>
  <si>
    <t xml:space="preserve"> </t>
  </si>
  <si>
    <t>Postavitev orodja</t>
  </si>
  <si>
    <t>Topogr. Znaki</t>
  </si>
  <si>
    <t>Vezanje vozlov</t>
  </si>
  <si>
    <t xml:space="preserve"> ČAS PRIHODA</t>
  </si>
  <si>
    <t>ČAS SKUPAJ</t>
  </si>
  <si>
    <t>ČAS HOJE</t>
  </si>
  <si>
    <t>Zbijanje tarče</t>
  </si>
  <si>
    <t>Topogr. znaki</t>
  </si>
  <si>
    <t>1. KT</t>
  </si>
  <si>
    <t>2. KT</t>
  </si>
  <si>
    <t>3. KT</t>
  </si>
  <si>
    <t>4. KT</t>
  </si>
  <si>
    <t>Hitro zvijanje cevi</t>
  </si>
  <si>
    <t>5. KT</t>
  </si>
  <si>
    <t>6. KT</t>
  </si>
  <si>
    <t xml:space="preserve">1. KT </t>
  </si>
  <si>
    <t>Spajanje cevi  trojak</t>
  </si>
  <si>
    <t>PIONIRKE</t>
  </si>
  <si>
    <t>PIONIRJI</t>
  </si>
  <si>
    <t>PRIPRAVNIKI</t>
  </si>
  <si>
    <t>PRIPRAVNICE</t>
  </si>
  <si>
    <t>Štafetno spajanje cevi na trojak</t>
  </si>
  <si>
    <t>Naprave,  oprema za gašenje</t>
  </si>
  <si>
    <t>Štafetna navezava 
orodja</t>
  </si>
  <si>
    <t>KOMISIJA ZA MLADINO</t>
  </si>
  <si>
    <t xml:space="preserve">REGIJSKO TEKMOVANJE                                      </t>
  </si>
  <si>
    <t>Cankova 1</t>
  </si>
  <si>
    <t>Cankova 2</t>
  </si>
  <si>
    <t>Gerlinci</t>
  </si>
  <si>
    <t>Korovci</t>
  </si>
  <si>
    <t>Negova 1</t>
  </si>
  <si>
    <t>Negova 2</t>
  </si>
  <si>
    <t>Orehovci</t>
  </si>
  <si>
    <t>Spodnji Ivanjci 1</t>
  </si>
  <si>
    <t>Spodnji Ivanjci 2</t>
  </si>
  <si>
    <t>Stavešinci</t>
  </si>
  <si>
    <t>Zbigovci 1</t>
  </si>
  <si>
    <t>Zbigovci 2</t>
  </si>
  <si>
    <t>Rakičan</t>
  </si>
  <si>
    <t>Kokoriči</t>
  </si>
  <si>
    <t>Križevci</t>
  </si>
  <si>
    <t>Tešanovci 2</t>
  </si>
  <si>
    <t>Zenkovci</t>
  </si>
  <si>
    <t>Pertoča</t>
  </si>
  <si>
    <t>Rogašovci</t>
  </si>
  <si>
    <t>Serdica</t>
  </si>
  <si>
    <t>Sovjak</t>
  </si>
  <si>
    <t>Cankova</t>
  </si>
  <si>
    <t>G. Radgona</t>
  </si>
  <si>
    <t>GZMO M. Sobota</t>
  </si>
  <si>
    <t>M. Toplice</t>
  </si>
  <si>
    <t>Puconci</t>
  </si>
  <si>
    <t>Sveti Jurij ob Ščavnici</t>
  </si>
  <si>
    <t>Lutverci 1</t>
  </si>
  <si>
    <t>Lutverci 2</t>
  </si>
  <si>
    <t>Podgorje</t>
  </si>
  <si>
    <t>Spodnji Ivanjci</t>
  </si>
  <si>
    <t>Rakičan 1</t>
  </si>
  <si>
    <t>Rakičan 2</t>
  </si>
  <si>
    <t>Hotiza</t>
  </si>
  <si>
    <t>Kobilje</t>
  </si>
  <si>
    <t>Martjanci</t>
  </si>
  <si>
    <t>Hrastje Mota</t>
  </si>
  <si>
    <t>Sveti Jurij</t>
  </si>
  <si>
    <t>Lendava</t>
  </si>
  <si>
    <t>Radenci</t>
  </si>
  <si>
    <t>Gerlinci 2</t>
  </si>
  <si>
    <t>Korovci 1</t>
  </si>
  <si>
    <t>Korovci 2</t>
  </si>
  <si>
    <t>Črenšovci</t>
  </si>
  <si>
    <t>Apače</t>
  </si>
  <si>
    <t>Zbigovci</t>
  </si>
  <si>
    <t>Motovilci 1</t>
  </si>
  <si>
    <t>Motovilci 2</t>
  </si>
  <si>
    <t>Martjanci 1</t>
  </si>
  <si>
    <t>Mlajtinci Lukačevci</t>
  </si>
  <si>
    <t>Tešanovci</t>
  </si>
  <si>
    <t>Radenci - Boračeva</t>
  </si>
  <si>
    <t>Večeslavci 1</t>
  </si>
  <si>
    <t>Večeslavci 2</t>
  </si>
  <si>
    <t>Večeslavci 3</t>
  </si>
  <si>
    <t>Grad</t>
  </si>
  <si>
    <t>Motovilci</t>
  </si>
  <si>
    <t>Rakičan 3</t>
  </si>
  <si>
    <t>Boreci</t>
  </si>
  <si>
    <t>Strukovci</t>
  </si>
  <si>
    <t>Radenci - Boračeva 1</t>
  </si>
  <si>
    <t>Radenci - Boračeva 2</t>
  </si>
  <si>
    <t>Radenci -  Boračeva</t>
  </si>
  <si>
    <t>Bogojina</t>
  </si>
  <si>
    <t>Sotina</t>
  </si>
  <si>
    <t>v  GASILSKI ORIENTACIJI »2014«</t>
  </si>
  <si>
    <t>M. TOPLICE, MAJ 2014</t>
  </si>
  <si>
    <t>IK</t>
  </si>
  <si>
    <t>*</t>
  </si>
  <si>
    <t>Negova</t>
  </si>
  <si>
    <t>Gerlinci 1</t>
  </si>
  <si>
    <t>Sovljak 2</t>
  </si>
  <si>
    <t>Sovjak 2</t>
  </si>
  <si>
    <t>Negova 3</t>
  </si>
  <si>
    <t>Kapela</t>
  </si>
  <si>
    <t>Janžev vrh</t>
  </si>
  <si>
    <t>Sovjak 1</t>
  </si>
  <si>
    <t>Mlajtinci-Lukačevci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</si>
</sst>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36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10"/>
      <name val="Arial CE"/>
      <charset val="238"/>
    </font>
    <font>
      <b/>
      <sz val="10"/>
      <name val="Calibri"/>
      <family val="2"/>
      <charset val="238"/>
    </font>
    <font>
      <b/>
      <sz val="13"/>
      <color indexed="54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62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indexed="12"/>
      <name val="Calibri"/>
      <family val="2"/>
      <charset val="238"/>
    </font>
    <font>
      <sz val="12"/>
      <color indexed="54"/>
      <name val="Calibri"/>
      <family val="2"/>
      <charset val="238"/>
    </font>
    <font>
      <sz val="10"/>
      <color indexed="12"/>
      <name val="Calibri"/>
      <family val="2"/>
      <charset val="238"/>
    </font>
    <font>
      <sz val="12"/>
      <color indexed="12"/>
      <name val="Calibri"/>
      <family val="2"/>
      <charset val="238"/>
    </font>
    <font>
      <b/>
      <i/>
      <sz val="14"/>
      <color indexed="62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8"/>
      <color indexed="62"/>
      <name val="Calibri"/>
      <family val="2"/>
      <charset val="238"/>
    </font>
    <font>
      <b/>
      <sz val="11"/>
      <color indexed="18"/>
      <name val="Calibri"/>
      <family val="2"/>
      <charset val="238"/>
    </font>
    <font>
      <b/>
      <sz val="14"/>
      <color indexed="56"/>
      <name val="Calibri"/>
      <family val="2"/>
      <charset val="238"/>
    </font>
    <font>
      <b/>
      <sz val="10"/>
      <color indexed="18"/>
      <name val="Calibri"/>
      <family val="2"/>
      <charset val="238"/>
    </font>
    <font>
      <sz val="10"/>
      <color indexed="18"/>
      <name val="Calibri"/>
      <family val="2"/>
      <charset val="238"/>
    </font>
    <font>
      <sz val="14"/>
      <color indexed="18"/>
      <name val="Calibri"/>
      <family val="2"/>
      <charset val="238"/>
    </font>
    <font>
      <b/>
      <sz val="14"/>
      <color indexed="18"/>
      <name val="Calibri"/>
      <family val="2"/>
      <charset val="238"/>
    </font>
    <font>
      <sz val="12"/>
      <color indexed="18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0"/>
      <color indexed="62"/>
      <name val="Calibri"/>
      <family val="2"/>
      <charset val="238"/>
    </font>
    <font>
      <sz val="10"/>
      <color indexed="62"/>
      <name val="Calibri"/>
      <family val="2"/>
      <charset val="238"/>
    </font>
    <font>
      <b/>
      <i/>
      <sz val="14"/>
      <color indexed="10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color indexed="62"/>
      <name val="Calibri"/>
      <family val="2"/>
      <charset val="238"/>
    </font>
    <font>
      <sz val="9"/>
      <name val="Calibri"/>
      <family val="2"/>
      <charset val="238"/>
    </font>
    <font>
      <sz val="14"/>
      <name val="Calibri"/>
      <family val="2"/>
      <charset val="238"/>
    </font>
    <font>
      <b/>
      <sz val="12"/>
      <color indexed="1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5" fillId="2" borderId="0" xfId="0" applyFont="1" applyFill="1"/>
    <xf numFmtId="0" fontId="7" fillId="0" borderId="0" xfId="0" applyFont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14" fillId="2" borderId="0" xfId="0" applyFont="1" applyFill="1" applyAlignment="1"/>
    <xf numFmtId="0" fontId="7" fillId="2" borderId="0" xfId="0" applyFont="1" applyFill="1" applyAlignment="1"/>
    <xf numFmtId="164" fontId="7" fillId="2" borderId="0" xfId="0" applyNumberFormat="1" applyFont="1" applyFill="1" applyAlignment="1"/>
    <xf numFmtId="0" fontId="7" fillId="2" borderId="0" xfId="0" applyNumberFormat="1" applyFont="1" applyFill="1" applyAlignment="1"/>
    <xf numFmtId="0" fontId="15" fillId="2" borderId="0" xfId="0" applyFont="1" applyFill="1" applyAlignment="1"/>
    <xf numFmtId="164" fontId="15" fillId="2" borderId="0" xfId="0" applyNumberFormat="1" applyFont="1" applyFill="1" applyAlignment="1"/>
    <xf numFmtId="164" fontId="16" fillId="2" borderId="0" xfId="0" applyNumberFormat="1" applyFont="1" applyFill="1" applyAlignment="1">
      <alignment horizontal="center"/>
    </xf>
    <xf numFmtId="0" fontId="15" fillId="2" borderId="0" xfId="0" applyNumberFormat="1" applyFont="1" applyFill="1" applyAlignment="1"/>
    <xf numFmtId="2" fontId="15" fillId="2" borderId="0" xfId="0" applyNumberFormat="1" applyFont="1" applyFill="1" applyAlignment="1"/>
    <xf numFmtId="0" fontId="15" fillId="2" borderId="0" xfId="0" applyFont="1" applyFill="1"/>
    <xf numFmtId="0" fontId="15" fillId="2" borderId="0" xfId="0" applyFont="1" applyFill="1" applyBorder="1"/>
    <xf numFmtId="0" fontId="1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64" fontId="15" fillId="0" borderId="1" xfId="0" applyNumberFormat="1" applyFont="1" applyFill="1" applyBorder="1" applyAlignment="1" applyProtection="1">
      <alignment horizontal="center"/>
      <protection locked="0"/>
    </xf>
    <xf numFmtId="0" fontId="16" fillId="3" borderId="1" xfId="0" applyNumberFormat="1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15" fillId="2" borderId="1" xfId="0" applyNumberFormat="1" applyFont="1" applyFill="1" applyBorder="1" applyAlignment="1" applyProtection="1">
      <alignment horizontal="center"/>
      <protection locked="0"/>
    </xf>
    <xf numFmtId="2" fontId="15" fillId="2" borderId="1" xfId="0" applyNumberFormat="1" applyFont="1" applyFill="1" applyBorder="1" applyAlignment="1" applyProtection="1">
      <alignment horizontal="center"/>
      <protection locked="0"/>
    </xf>
    <xf numFmtId="0" fontId="15" fillId="0" borderId="1" xfId="0" applyNumberFormat="1" applyFont="1" applyFill="1" applyBorder="1" applyAlignment="1" applyProtection="1">
      <alignment horizontal="center"/>
      <protection locked="0"/>
    </xf>
    <xf numFmtId="0" fontId="15" fillId="4" borderId="1" xfId="0" applyNumberFormat="1" applyFont="1" applyFill="1" applyBorder="1" applyAlignment="1" applyProtection="1">
      <alignment horizontal="center"/>
      <protection locked="0"/>
    </xf>
    <xf numFmtId="2" fontId="15" fillId="4" borderId="1" xfId="0" applyNumberFormat="1" applyFont="1" applyFill="1" applyBorder="1" applyAlignment="1" applyProtection="1">
      <alignment horizontal="center"/>
      <protection locked="0"/>
    </xf>
    <xf numFmtId="0" fontId="7" fillId="0" borderId="2" xfId="0" applyFont="1" applyFill="1" applyBorder="1"/>
    <xf numFmtId="0" fontId="15" fillId="3" borderId="2" xfId="0" applyFont="1" applyFill="1" applyBorder="1" applyAlignment="1">
      <alignment horizontal="center"/>
    </xf>
    <xf numFmtId="164" fontId="15" fillId="0" borderId="2" xfId="0" applyNumberFormat="1" applyFont="1" applyFill="1" applyBorder="1" applyAlignment="1" applyProtection="1">
      <alignment horizontal="center"/>
      <protection locked="0"/>
    </xf>
    <xf numFmtId="164" fontId="16" fillId="3" borderId="2" xfId="0" applyNumberFormat="1" applyFont="1" applyFill="1" applyBorder="1" applyAlignment="1">
      <alignment horizontal="center"/>
    </xf>
    <xf numFmtId="0" fontId="16" fillId="3" borderId="2" xfId="0" applyNumberFormat="1" applyFont="1" applyFill="1" applyBorder="1" applyAlignment="1">
      <alignment horizontal="center"/>
    </xf>
    <xf numFmtId="2" fontId="16" fillId="3" borderId="2" xfId="0" applyNumberFormat="1" applyFont="1" applyFill="1" applyBorder="1" applyAlignment="1">
      <alignment horizontal="center"/>
    </xf>
    <xf numFmtId="0" fontId="15" fillId="2" borderId="2" xfId="0" applyNumberFormat="1" applyFont="1" applyFill="1" applyBorder="1" applyAlignment="1" applyProtection="1">
      <alignment horizontal="center"/>
      <protection locked="0"/>
    </xf>
    <xf numFmtId="2" fontId="15" fillId="2" borderId="2" xfId="0" applyNumberFormat="1" applyFont="1" applyFill="1" applyBorder="1" applyAlignment="1" applyProtection="1">
      <alignment horizontal="center"/>
      <protection locked="0"/>
    </xf>
    <xf numFmtId="0" fontId="15" fillId="0" borderId="2" xfId="0" applyNumberFormat="1" applyFont="1" applyFill="1" applyBorder="1" applyAlignment="1" applyProtection="1">
      <alignment horizontal="center"/>
      <protection locked="0"/>
    </xf>
    <xf numFmtId="0" fontId="15" fillId="4" borderId="2" xfId="0" applyNumberFormat="1" applyFont="1" applyFill="1" applyBorder="1" applyAlignment="1" applyProtection="1">
      <alignment horizont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2" fontId="17" fillId="3" borderId="2" xfId="0" applyNumberFormat="1" applyFont="1" applyFill="1" applyBorder="1" applyAlignment="1">
      <alignment horizontal="center"/>
    </xf>
    <xf numFmtId="164" fontId="15" fillId="0" borderId="2" xfId="0" applyNumberFormat="1" applyFont="1" applyBorder="1" applyAlignment="1" applyProtection="1">
      <alignment horizontal="center"/>
      <protection locked="0"/>
    </xf>
    <xf numFmtId="164" fontId="7" fillId="0" borderId="0" xfId="0" applyNumberFormat="1" applyFont="1"/>
    <xf numFmtId="0" fontId="7" fillId="0" borderId="0" xfId="0" applyNumberFormat="1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0" fontId="5" fillId="5" borderId="0" xfId="0" applyFont="1" applyFill="1"/>
    <xf numFmtId="164" fontId="5" fillId="5" borderId="0" xfId="0" applyNumberFormat="1" applyFont="1" applyFill="1"/>
    <xf numFmtId="0" fontId="5" fillId="5" borderId="0" xfId="0" applyNumberFormat="1" applyFont="1" applyFill="1"/>
    <xf numFmtId="0" fontId="6" fillId="5" borderId="0" xfId="0" applyFont="1" applyFill="1"/>
    <xf numFmtId="0" fontId="7" fillId="5" borderId="0" xfId="0" applyFont="1" applyFill="1"/>
    <xf numFmtId="0" fontId="7" fillId="5" borderId="0" xfId="0" applyFont="1" applyFill="1" applyAlignment="1">
      <alignment horizontal="center"/>
    </xf>
    <xf numFmtId="0" fontId="8" fillId="5" borderId="0" xfId="0" applyFont="1" applyFill="1"/>
    <xf numFmtId="0" fontId="19" fillId="5" borderId="0" xfId="0" applyFont="1" applyFill="1"/>
    <xf numFmtId="0" fontId="9" fillId="5" borderId="0" xfId="0" applyFont="1" applyFill="1"/>
    <xf numFmtId="0" fontId="10" fillId="5" borderId="0" xfId="0" applyFont="1" applyFill="1"/>
    <xf numFmtId="164" fontId="7" fillId="5" borderId="0" xfId="0" applyNumberFormat="1" applyFont="1" applyFill="1"/>
    <xf numFmtId="0" fontId="7" fillId="5" borderId="0" xfId="0" applyNumberFormat="1" applyFont="1" applyFill="1"/>
    <xf numFmtId="0" fontId="11" fillId="5" borderId="0" xfId="0" applyFont="1" applyFill="1"/>
    <xf numFmtId="0" fontId="12" fillId="5" borderId="0" xfId="0" applyFont="1" applyFill="1"/>
    <xf numFmtId="0" fontId="13" fillId="5" borderId="0" xfId="0" applyFont="1" applyFill="1"/>
    <xf numFmtId="2" fontId="7" fillId="5" borderId="0" xfId="0" applyNumberFormat="1" applyFont="1" applyFill="1"/>
    <xf numFmtId="0" fontId="7" fillId="0" borderId="0" xfId="0" applyFont="1" applyFill="1"/>
    <xf numFmtId="2" fontId="5" fillId="2" borderId="0" xfId="0" applyNumberFormat="1" applyFont="1" applyFill="1" applyAlignment="1">
      <alignment horizontal="center"/>
    </xf>
    <xf numFmtId="2" fontId="14" fillId="2" borderId="0" xfId="0" applyNumberFormat="1" applyFont="1" applyFill="1" applyAlignment="1"/>
    <xf numFmtId="9" fontId="7" fillId="0" borderId="0" xfId="1" applyFont="1"/>
    <xf numFmtId="0" fontId="25" fillId="6" borderId="3" xfId="0" applyFont="1" applyFill="1" applyBorder="1" applyAlignment="1">
      <alignment horizontal="center"/>
    </xf>
    <xf numFmtId="0" fontId="25" fillId="6" borderId="4" xfId="0" applyFont="1" applyFill="1" applyBorder="1" applyAlignment="1">
      <alignment horizontal="center"/>
    </xf>
    <xf numFmtId="164" fontId="25" fillId="6" borderId="5" xfId="0" applyNumberFormat="1" applyFont="1" applyFill="1" applyBorder="1" applyAlignment="1">
      <alignment horizontal="center"/>
    </xf>
    <xf numFmtId="164" fontId="25" fillId="6" borderId="3" xfId="0" applyNumberFormat="1" applyFont="1" applyFill="1" applyBorder="1" applyAlignment="1">
      <alignment horizontal="center"/>
    </xf>
    <xf numFmtId="164" fontId="25" fillId="6" borderId="6" xfId="0" applyNumberFormat="1" applyFont="1" applyFill="1" applyBorder="1" applyAlignment="1">
      <alignment horizontal="center"/>
    </xf>
    <xf numFmtId="0" fontId="25" fillId="6" borderId="7" xfId="0" applyNumberFormat="1" applyFont="1" applyFill="1" applyBorder="1" applyAlignment="1">
      <alignment horizontal="center"/>
    </xf>
    <xf numFmtId="0" fontId="25" fillId="6" borderId="2" xfId="0" applyNumberFormat="1" applyFont="1" applyFill="1" applyBorder="1" applyAlignment="1">
      <alignment horizontal="center"/>
    </xf>
    <xf numFmtId="0" fontId="25" fillId="6" borderId="8" xfId="0" applyNumberFormat="1" applyFont="1" applyFill="1" applyBorder="1" applyAlignment="1">
      <alignment horizontal="center"/>
    </xf>
    <xf numFmtId="2" fontId="25" fillId="6" borderId="5" xfId="0" applyNumberFormat="1" applyFont="1" applyFill="1" applyBorder="1" applyAlignment="1">
      <alignment horizontal="center"/>
    </xf>
    <xf numFmtId="2" fontId="26" fillId="6" borderId="6" xfId="0" applyNumberFormat="1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25" fillId="6" borderId="9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164" fontId="25" fillId="6" borderId="10" xfId="0" applyNumberFormat="1" applyFont="1" applyFill="1" applyBorder="1" applyAlignment="1">
      <alignment horizontal="center"/>
    </xf>
    <xf numFmtId="0" fontId="25" fillId="6" borderId="11" xfId="0" applyNumberFormat="1" applyFont="1" applyFill="1" applyBorder="1" applyAlignment="1">
      <alignment horizontal="center"/>
    </xf>
    <xf numFmtId="0" fontId="25" fillId="6" borderId="12" xfId="0" applyNumberFormat="1" applyFont="1" applyFill="1" applyBorder="1" applyAlignment="1">
      <alignment horizontal="center"/>
    </xf>
    <xf numFmtId="0" fontId="25" fillId="6" borderId="13" xfId="0" applyNumberFormat="1" applyFont="1" applyFill="1" applyBorder="1" applyAlignment="1">
      <alignment horizontal="center"/>
    </xf>
    <xf numFmtId="2" fontId="25" fillId="6" borderId="10" xfId="0" applyNumberFormat="1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/>
    </xf>
    <xf numFmtId="164" fontId="25" fillId="6" borderId="9" xfId="0" applyNumberFormat="1" applyFont="1" applyFill="1" applyBorder="1" applyAlignment="1">
      <alignment horizontal="center"/>
    </xf>
    <xf numFmtId="164" fontId="25" fillId="6" borderId="14" xfId="0" applyNumberFormat="1" applyFont="1" applyFill="1" applyBorder="1" applyAlignment="1">
      <alignment horizontal="center"/>
    </xf>
    <xf numFmtId="0" fontId="27" fillId="6" borderId="10" xfId="0" applyFont="1" applyFill="1" applyBorder="1" applyAlignment="1">
      <alignment horizontal="center"/>
    </xf>
    <xf numFmtId="0" fontId="27" fillId="6" borderId="14" xfId="0" applyFont="1" applyFill="1" applyBorder="1" applyAlignment="1">
      <alignment horizontal="center"/>
    </xf>
    <xf numFmtId="0" fontId="27" fillId="6" borderId="0" xfId="0" applyFont="1" applyFill="1" applyBorder="1" applyAlignment="1">
      <alignment horizontal="center"/>
    </xf>
    <xf numFmtId="0" fontId="26" fillId="6" borderId="6" xfId="0" applyNumberFormat="1" applyFont="1" applyFill="1" applyBorder="1" applyAlignment="1">
      <alignment horizontal="center"/>
    </xf>
    <xf numFmtId="0" fontId="26" fillId="6" borderId="3" xfId="0" applyNumberFormat="1" applyFont="1" applyFill="1" applyBorder="1" applyAlignment="1">
      <alignment horizontal="center"/>
    </xf>
    <xf numFmtId="2" fontId="25" fillId="6" borderId="9" xfId="0" applyNumberFormat="1" applyFont="1" applyFill="1" applyBorder="1" applyAlignment="1">
      <alignment horizontal="center"/>
    </xf>
    <xf numFmtId="0" fontId="27" fillId="6" borderId="10" xfId="0" applyFont="1" applyFill="1" applyBorder="1" applyAlignment="1">
      <alignment horizontal="center" wrapText="1"/>
    </xf>
    <xf numFmtId="0" fontId="27" fillId="6" borderId="14" xfId="0" applyFont="1" applyFill="1" applyBorder="1" applyAlignment="1">
      <alignment horizontal="center" wrapText="1"/>
    </xf>
    <xf numFmtId="0" fontId="27" fillId="6" borderId="15" xfId="0" applyFont="1" applyFill="1" applyBorder="1" applyAlignment="1">
      <alignment horizontal="center"/>
    </xf>
    <xf numFmtId="0" fontId="27" fillId="6" borderId="16" xfId="0" applyFont="1" applyFill="1" applyBorder="1" applyAlignment="1">
      <alignment horizontal="center"/>
    </xf>
    <xf numFmtId="2" fontId="25" fillId="6" borderId="3" xfId="0" applyNumberFormat="1" applyFont="1" applyFill="1" applyBorder="1" applyAlignment="1">
      <alignment horizontal="center"/>
    </xf>
    <xf numFmtId="2" fontId="26" fillId="6" borderId="4" xfId="0" applyNumberFormat="1" applyFont="1" applyFill="1" applyBorder="1" applyAlignment="1">
      <alignment horizontal="center"/>
    </xf>
    <xf numFmtId="0" fontId="26" fillId="6" borderId="4" xfId="0" applyFont="1" applyFill="1" applyBorder="1" applyAlignment="1">
      <alignment horizontal="center"/>
    </xf>
    <xf numFmtId="164" fontId="26" fillId="6" borderId="3" xfId="0" applyNumberFormat="1" applyFont="1" applyFill="1" applyBorder="1" applyAlignment="1">
      <alignment horizontal="center"/>
    </xf>
    <xf numFmtId="0" fontId="26" fillId="6" borderId="7" xfId="0" applyNumberFormat="1" applyFont="1" applyFill="1" applyBorder="1" applyAlignment="1">
      <alignment horizontal="center"/>
    </xf>
    <xf numFmtId="0" fontId="26" fillId="6" borderId="2" xfId="0" applyNumberFormat="1" applyFont="1" applyFill="1" applyBorder="1" applyAlignment="1">
      <alignment horizontal="center"/>
    </xf>
    <xf numFmtId="0" fontId="26" fillId="6" borderId="8" xfId="0" applyNumberFormat="1" applyFont="1" applyFill="1" applyBorder="1" applyAlignment="1">
      <alignment horizontal="center"/>
    </xf>
    <xf numFmtId="2" fontId="26" fillId="6" borderId="3" xfId="0" applyNumberFormat="1" applyFont="1" applyFill="1" applyBorder="1" applyAlignment="1">
      <alignment horizontal="center"/>
    </xf>
    <xf numFmtId="0" fontId="26" fillId="6" borderId="0" xfId="0" applyFont="1" applyFill="1" applyBorder="1" applyAlignment="1">
      <alignment horizontal="center"/>
    </xf>
    <xf numFmtId="164" fontId="26" fillId="6" borderId="9" xfId="0" applyNumberFormat="1" applyFont="1" applyFill="1" applyBorder="1" applyAlignment="1">
      <alignment horizontal="center"/>
    </xf>
    <xf numFmtId="0" fontId="26" fillId="6" borderId="11" xfId="0" applyNumberFormat="1" applyFont="1" applyFill="1" applyBorder="1" applyAlignment="1">
      <alignment horizontal="center"/>
    </xf>
    <xf numFmtId="0" fontId="26" fillId="6" borderId="12" xfId="0" applyNumberFormat="1" applyFont="1" applyFill="1" applyBorder="1" applyAlignment="1">
      <alignment horizontal="center"/>
    </xf>
    <xf numFmtId="0" fontId="26" fillId="6" borderId="13" xfId="0" applyNumberFormat="1" applyFont="1" applyFill="1" applyBorder="1" applyAlignment="1">
      <alignment horizontal="center"/>
    </xf>
    <xf numFmtId="2" fontId="26" fillId="6" borderId="9" xfId="0" applyNumberFormat="1" applyFont="1" applyFill="1" applyBorder="1" applyAlignment="1">
      <alignment horizontal="center"/>
    </xf>
    <xf numFmtId="2" fontId="26" fillId="6" borderId="14" xfId="0" applyNumberFormat="1" applyFont="1" applyFill="1" applyBorder="1" applyAlignment="1">
      <alignment horizontal="center" wrapText="1"/>
    </xf>
    <xf numFmtId="0" fontId="28" fillId="2" borderId="0" xfId="0" applyFont="1" applyFill="1" applyAlignment="1"/>
    <xf numFmtId="0" fontId="26" fillId="6" borderId="5" xfId="0" applyFont="1" applyFill="1" applyBorder="1" applyAlignment="1">
      <alignment horizontal="center"/>
    </xf>
    <xf numFmtId="0" fontId="26" fillId="6" borderId="10" xfId="0" applyFont="1" applyFill="1" applyBorder="1" applyAlignment="1">
      <alignment horizontal="center" wrapText="1"/>
    </xf>
    <xf numFmtId="0" fontId="30" fillId="0" borderId="2" xfId="0" applyFont="1" applyBorder="1"/>
    <xf numFmtId="0" fontId="29" fillId="0" borderId="2" xfId="0" applyFont="1" applyFill="1" applyBorder="1"/>
    <xf numFmtId="0" fontId="29" fillId="0" borderId="2" xfId="0" applyFont="1" applyBorder="1"/>
    <xf numFmtId="0" fontId="31" fillId="0" borderId="2" xfId="0" applyFont="1" applyBorder="1"/>
    <xf numFmtId="0" fontId="31" fillId="0" borderId="2" xfId="0" applyFont="1" applyFill="1" applyBorder="1"/>
    <xf numFmtId="0" fontId="31" fillId="0" borderId="2" xfId="0" applyFont="1" applyBorder="1" applyAlignment="1">
      <alignment wrapText="1"/>
    </xf>
    <xf numFmtId="0" fontId="30" fillId="0" borderId="2" xfId="0" applyFont="1" applyBorder="1" applyAlignment="1">
      <alignment wrapText="1"/>
    </xf>
    <xf numFmtId="0" fontId="31" fillId="0" borderId="2" xfId="0" applyFont="1" applyBorder="1" applyAlignment="1">
      <alignment horizontal="left" wrapText="1"/>
    </xf>
    <xf numFmtId="0" fontId="32" fillId="6" borderId="10" xfId="0" applyFont="1" applyFill="1" applyBorder="1" applyAlignment="1">
      <alignment horizontal="center" wrapText="1"/>
    </xf>
    <xf numFmtId="2" fontId="15" fillId="7" borderId="2" xfId="0" applyNumberFormat="1" applyFont="1" applyFill="1" applyBorder="1" applyAlignment="1" applyProtection="1">
      <alignment horizontal="center"/>
      <protection locked="0"/>
    </xf>
    <xf numFmtId="2" fontId="15" fillId="3" borderId="2" xfId="0" applyNumberFormat="1" applyFont="1" applyFill="1" applyBorder="1" applyAlignment="1">
      <alignment horizontal="center"/>
    </xf>
    <xf numFmtId="0" fontId="15" fillId="7" borderId="2" xfId="0" applyFont="1" applyFill="1" applyBorder="1" applyAlignment="1" applyProtection="1">
      <alignment horizontal="center"/>
      <protection locked="0"/>
    </xf>
    <xf numFmtId="0" fontId="16" fillId="8" borderId="2" xfId="0" applyNumberFormat="1" applyFont="1" applyFill="1" applyBorder="1" applyAlignment="1" applyProtection="1">
      <alignment horizontal="center"/>
      <protection locked="0"/>
    </xf>
    <xf numFmtId="0" fontId="16" fillId="8" borderId="2" xfId="0" applyFont="1" applyFill="1" applyBorder="1" applyAlignment="1" applyProtection="1">
      <alignment horizontal="center"/>
      <protection locked="0"/>
    </xf>
    <xf numFmtId="0" fontId="16" fillId="8" borderId="17" xfId="0" applyNumberFormat="1" applyFont="1" applyFill="1" applyBorder="1" applyAlignment="1" applyProtection="1">
      <alignment horizontal="center"/>
      <protection locked="0"/>
    </xf>
    <xf numFmtId="0" fontId="16" fillId="8" borderId="18" xfId="0" applyFont="1" applyFill="1" applyBorder="1" applyAlignment="1" applyProtection="1">
      <alignment horizontal="center"/>
      <protection locked="0"/>
    </xf>
    <xf numFmtId="49" fontId="25" fillId="6" borderId="3" xfId="0" applyNumberFormat="1" applyFont="1" applyFill="1" applyBorder="1" applyAlignment="1">
      <alignment horizontal="center"/>
    </xf>
    <xf numFmtId="49" fontId="25" fillId="6" borderId="9" xfId="0" applyNumberFormat="1" applyFont="1" applyFill="1" applyBorder="1" applyAlignment="1">
      <alignment horizontal="center"/>
    </xf>
    <xf numFmtId="0" fontId="7" fillId="5" borderId="0" xfId="0" applyFont="1" applyFill="1" applyAlignment="1"/>
    <xf numFmtId="0" fontId="35" fillId="9" borderId="0" xfId="0" applyFont="1" applyFill="1"/>
    <xf numFmtId="0" fontId="20" fillId="9" borderId="0" xfId="0" applyNumberFormat="1" applyFont="1" applyFill="1"/>
    <xf numFmtId="2" fontId="21" fillId="9" borderId="0" xfId="0" applyNumberFormat="1" applyFont="1" applyFill="1"/>
    <xf numFmtId="0" fontId="22" fillId="9" borderId="0" xfId="0" applyFont="1" applyFill="1"/>
    <xf numFmtId="0" fontId="23" fillId="9" borderId="0" xfId="0" applyFont="1" applyFill="1" applyAlignment="1">
      <alignment horizontal="center"/>
    </xf>
    <xf numFmtId="0" fontId="10" fillId="9" borderId="0" xfId="0" applyFont="1" applyFill="1"/>
    <xf numFmtId="0" fontId="21" fillId="9" borderId="0" xfId="0" applyNumberFormat="1" applyFont="1" applyFill="1"/>
    <xf numFmtId="0" fontId="24" fillId="9" borderId="0" xfId="0" applyFont="1" applyFill="1"/>
    <xf numFmtId="0" fontId="21" fillId="9" borderId="0" xfId="0" applyFont="1" applyFill="1"/>
    <xf numFmtId="0" fontId="21" fillId="9" borderId="0" xfId="0" applyFont="1" applyFill="1" applyAlignment="1">
      <alignment horizontal="center"/>
    </xf>
    <xf numFmtId="0" fontId="7" fillId="9" borderId="0" xfId="0" applyFont="1" applyFill="1"/>
    <xf numFmtId="0" fontId="18" fillId="9" borderId="0" xfId="0" applyFont="1" applyFill="1"/>
    <xf numFmtId="0" fontId="12" fillId="9" borderId="0" xfId="0" applyFont="1" applyFill="1"/>
    <xf numFmtId="0" fontId="34" fillId="5" borderId="0" xfId="0" applyFont="1" applyFill="1" applyAlignment="1">
      <alignment horizontal="center" vertical="top"/>
    </xf>
    <xf numFmtId="0" fontId="26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164" fontId="25" fillId="6" borderId="9" xfId="0" applyNumberFormat="1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wrapText="1"/>
    </xf>
    <xf numFmtId="0" fontId="26" fillId="6" borderId="14" xfId="0" applyFont="1" applyFill="1" applyBorder="1" applyAlignment="1">
      <alignment horizontal="center" wrapText="1"/>
    </xf>
    <xf numFmtId="2" fontId="26" fillId="6" borderId="9" xfId="0" applyNumberFormat="1" applyFont="1" applyFill="1" applyBorder="1" applyAlignment="1">
      <alignment horizontal="center" wrapText="1"/>
    </xf>
    <xf numFmtId="0" fontId="7" fillId="6" borderId="14" xfId="0" applyFont="1" applyFill="1" applyBorder="1" applyAlignment="1">
      <alignment wrapText="1"/>
    </xf>
    <xf numFmtId="0" fontId="7" fillId="6" borderId="10" xfId="0" applyFont="1" applyFill="1" applyBorder="1" applyAlignment="1">
      <alignment wrapText="1"/>
    </xf>
    <xf numFmtId="0" fontId="26" fillId="6" borderId="5" xfId="0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7" fillId="6" borderId="4" xfId="0" applyFont="1" applyFill="1" applyBorder="1" applyAlignment="1"/>
    <xf numFmtId="0" fontId="7" fillId="6" borderId="6" xfId="0" applyFont="1" applyFill="1" applyBorder="1" applyAlignment="1"/>
    <xf numFmtId="0" fontId="26" fillId="6" borderId="4" xfId="0" applyFont="1" applyFill="1" applyBorder="1" applyAlignment="1">
      <alignment horizontal="center"/>
    </xf>
    <xf numFmtId="0" fontId="26" fillId="6" borderId="6" xfId="0" applyFont="1" applyFill="1" applyBorder="1" applyAlignment="1">
      <alignment horizontal="center"/>
    </xf>
    <xf numFmtId="0" fontId="7" fillId="6" borderId="0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0" xfId="0" applyBorder="1" applyAlignment="1">
      <alignment wrapText="1"/>
    </xf>
    <xf numFmtId="0" fontId="7" fillId="6" borderId="14" xfId="0" applyFont="1" applyFill="1" applyBorder="1" applyAlignment="1">
      <alignment horizontal="center" wrapText="1"/>
    </xf>
    <xf numFmtId="0" fontId="7" fillId="6" borderId="14" xfId="0" applyFont="1" applyFill="1" applyBorder="1" applyAlignment="1">
      <alignment horizontal="center"/>
    </xf>
    <xf numFmtId="164" fontId="26" fillId="6" borderId="9" xfId="0" applyNumberFormat="1" applyFont="1" applyFill="1" applyBorder="1" applyAlignment="1">
      <alignment horizontal="center" wrapText="1"/>
    </xf>
    <xf numFmtId="0" fontId="0" fillId="6" borderId="19" xfId="0" applyFont="1" applyFill="1" applyBorder="1" applyAlignment="1">
      <alignment horizontal="center" wrapText="1"/>
    </xf>
    <xf numFmtId="0" fontId="0" fillId="6" borderId="9" xfId="0" applyFont="1" applyFill="1" applyBorder="1" applyAlignment="1">
      <alignment horizontal="center" wrapText="1"/>
    </xf>
    <xf numFmtId="0" fontId="32" fillId="6" borderId="10" xfId="0" applyFont="1" applyFill="1" applyBorder="1" applyAlignment="1">
      <alignment horizontal="center" wrapText="1"/>
    </xf>
    <xf numFmtId="0" fontId="33" fillId="6" borderId="14" xfId="0" applyFont="1" applyFill="1" applyBorder="1" applyAlignment="1">
      <alignment horizontal="center"/>
    </xf>
    <xf numFmtId="0" fontId="30" fillId="10" borderId="2" xfId="0" applyFont="1" applyFill="1" applyBorder="1"/>
    <xf numFmtId="0" fontId="25" fillId="11" borderId="3" xfId="0" applyFont="1" applyFill="1" applyBorder="1" applyAlignment="1">
      <alignment horizontal="center"/>
    </xf>
    <xf numFmtId="0" fontId="25" fillId="11" borderId="9" xfId="0" applyFont="1" applyFill="1" applyBorder="1" applyAlignment="1">
      <alignment horizontal="center"/>
    </xf>
    <xf numFmtId="0" fontId="7" fillId="10" borderId="2" xfId="0" applyFont="1" applyFill="1" applyBorder="1"/>
  </cellXfs>
  <cellStyles count="2">
    <cellStyle name="Navadno" xfId="0" builtinId="0"/>
    <cellStyle name="Odstotek" xfId="1" builtinId="5"/>
  </cellStyles>
  <dxfs count="32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/>
    <dxf/>
    <dxf>
      <fill>
        <patternFill>
          <bgColor rgb="FFFF0000"/>
        </patternFill>
      </fill>
    </dxf>
    <dxf>
      <fill>
        <patternFill>
          <bgColor rgb="FF92D050"/>
        </patternFill>
      </fill>
    </dxf>
    <dxf/>
    <dxf/>
    <dxf>
      <fill>
        <patternFill>
          <bgColor rgb="FFFF0000"/>
        </patternFill>
      </fill>
    </dxf>
    <dxf>
      <fill>
        <patternFill>
          <bgColor rgb="FF92D050"/>
        </patternFill>
      </fill>
    </dxf>
    <dxf/>
    <dxf/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/>
    <dxf/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</xdr:colOff>
      <xdr:row>0</xdr:row>
      <xdr:rowOff>76200</xdr:rowOff>
    </xdr:from>
    <xdr:to>
      <xdr:col>20</xdr:col>
      <xdr:colOff>628650</xdr:colOff>
      <xdr:row>5</xdr:row>
      <xdr:rowOff>94904</xdr:rowOff>
    </xdr:to>
    <xdr:pic>
      <xdr:nvPicPr>
        <xdr:cNvPr id="3" name="Slika 2"/>
        <xdr:cNvPicPr/>
      </xdr:nvPicPr>
      <xdr:blipFill>
        <a:blip xmlns:r="http://schemas.openxmlformats.org/officeDocument/2006/relationships" r:embed="rId1" cstate="print">
          <a:extLst/>
        </a:blip>
        <a:srcRect/>
        <a:stretch>
          <a:fillRect/>
        </a:stretch>
      </xdr:blipFill>
      <xdr:spPr bwMode="auto">
        <a:xfrm>
          <a:off x="8467725" y="76200"/>
          <a:ext cx="1362075" cy="1075979"/>
        </a:xfrm>
        <a:prstGeom prst="ellipse">
          <a:avLst/>
        </a:prstGeom>
        <a:ln w="63500" cap="rnd">
          <a:solidFill>
            <a:schemeClr val="tx2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3</xdr:col>
      <xdr:colOff>770467</xdr:colOff>
      <xdr:row>4</xdr:row>
      <xdr:rowOff>113241</xdr:rowOff>
    </xdr:to>
    <xdr:pic>
      <xdr:nvPicPr>
        <xdr:cNvPr id="4" name="Picture 9" descr="GLA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5544"/>
        <a:stretch>
          <a:fillRect/>
        </a:stretch>
      </xdr:blipFill>
      <xdr:spPr bwMode="auto">
        <a:xfrm>
          <a:off x="495300" y="0"/>
          <a:ext cx="2208742" cy="970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219075</xdr:colOff>
      <xdr:row>0</xdr:row>
      <xdr:rowOff>89648</xdr:rowOff>
    </xdr:from>
    <xdr:to>
      <xdr:col>21</xdr:col>
      <xdr:colOff>862</xdr:colOff>
      <xdr:row>5</xdr:row>
      <xdr:rowOff>108240</xdr:rowOff>
    </xdr:to>
    <xdr:pic>
      <xdr:nvPicPr>
        <xdr:cNvPr id="5" name="Slika 4"/>
        <xdr:cNvPicPr/>
      </xdr:nvPicPr>
      <xdr:blipFill>
        <a:blip xmlns:r="http://schemas.openxmlformats.org/officeDocument/2006/relationships" r:embed="rId1" cstate="print">
          <a:extLst/>
        </a:blip>
        <a:srcRect/>
        <a:stretch>
          <a:fillRect/>
        </a:stretch>
      </xdr:blipFill>
      <xdr:spPr bwMode="auto">
        <a:xfrm>
          <a:off x="7995957" y="89648"/>
          <a:ext cx="1505812" cy="1083151"/>
        </a:xfrm>
        <a:prstGeom prst="ellipse">
          <a:avLst/>
        </a:prstGeom>
        <a:ln w="63500" cap="rnd">
          <a:solidFill>
            <a:schemeClr val="tx2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1</xdr:col>
      <xdr:colOff>2241</xdr:colOff>
      <xdr:row>0</xdr:row>
      <xdr:rowOff>0</xdr:rowOff>
    </xdr:from>
    <xdr:to>
      <xdr:col>3</xdr:col>
      <xdr:colOff>709395</xdr:colOff>
      <xdr:row>4</xdr:row>
      <xdr:rowOff>107638</xdr:rowOff>
    </xdr:to>
    <xdr:pic>
      <xdr:nvPicPr>
        <xdr:cNvPr id="4" name="Picture 9" descr="GLA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5544"/>
        <a:stretch>
          <a:fillRect/>
        </a:stretch>
      </xdr:blipFill>
      <xdr:spPr bwMode="auto">
        <a:xfrm>
          <a:off x="495300" y="0"/>
          <a:ext cx="2208742" cy="970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285750</xdr:colOff>
      <xdr:row>0</xdr:row>
      <xdr:rowOff>95250</xdr:rowOff>
    </xdr:from>
    <xdr:to>
      <xdr:col>22</xdr:col>
      <xdr:colOff>314325</xdr:colOff>
      <xdr:row>5</xdr:row>
      <xdr:rowOff>113842</xdr:rowOff>
    </xdr:to>
    <xdr:pic>
      <xdr:nvPicPr>
        <xdr:cNvPr id="2" name="Slika 1"/>
        <xdr:cNvPicPr/>
      </xdr:nvPicPr>
      <xdr:blipFill>
        <a:blip xmlns:r="http://schemas.openxmlformats.org/officeDocument/2006/relationships" r:embed="rId1" cstate="print">
          <a:extLst/>
        </a:blip>
        <a:srcRect/>
        <a:stretch>
          <a:fillRect/>
        </a:stretch>
      </xdr:blipFill>
      <xdr:spPr bwMode="auto">
        <a:xfrm>
          <a:off x="9029700" y="95250"/>
          <a:ext cx="1628775" cy="1075867"/>
        </a:xfrm>
        <a:prstGeom prst="ellipse">
          <a:avLst/>
        </a:prstGeom>
        <a:ln w="63500" cap="rnd">
          <a:solidFill>
            <a:schemeClr val="tx2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0</xdr:col>
      <xdr:colOff>495300</xdr:colOff>
      <xdr:row>0</xdr:row>
      <xdr:rowOff>0</xdr:rowOff>
    </xdr:from>
    <xdr:to>
      <xdr:col>3</xdr:col>
      <xdr:colOff>522817</xdr:colOff>
      <xdr:row>4</xdr:row>
      <xdr:rowOff>113241</xdr:rowOff>
    </xdr:to>
    <xdr:pic>
      <xdr:nvPicPr>
        <xdr:cNvPr id="4" name="Picture 9" descr="GLA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5544"/>
        <a:stretch>
          <a:fillRect/>
        </a:stretch>
      </xdr:blipFill>
      <xdr:spPr bwMode="auto">
        <a:xfrm>
          <a:off x="495300" y="0"/>
          <a:ext cx="2208742" cy="970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285750</xdr:colOff>
      <xdr:row>0</xdr:row>
      <xdr:rowOff>95250</xdr:rowOff>
    </xdr:from>
    <xdr:to>
      <xdr:col>22</xdr:col>
      <xdr:colOff>314325</xdr:colOff>
      <xdr:row>5</xdr:row>
      <xdr:rowOff>113842</xdr:rowOff>
    </xdr:to>
    <xdr:pic>
      <xdr:nvPicPr>
        <xdr:cNvPr id="2" name="Slika 1"/>
        <xdr:cNvPicPr/>
      </xdr:nvPicPr>
      <xdr:blipFill>
        <a:blip xmlns:r="http://schemas.openxmlformats.org/officeDocument/2006/relationships" r:embed="rId1" cstate="print">
          <a:extLst/>
        </a:blip>
        <a:srcRect/>
        <a:stretch>
          <a:fillRect/>
        </a:stretch>
      </xdr:blipFill>
      <xdr:spPr bwMode="auto">
        <a:xfrm>
          <a:off x="9029700" y="95250"/>
          <a:ext cx="1628775" cy="1075867"/>
        </a:xfrm>
        <a:prstGeom prst="ellipse">
          <a:avLst/>
        </a:prstGeom>
        <a:ln w="63500" cap="rnd">
          <a:solidFill>
            <a:schemeClr val="tx2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0</xdr:col>
      <xdr:colOff>495300</xdr:colOff>
      <xdr:row>0</xdr:row>
      <xdr:rowOff>0</xdr:rowOff>
    </xdr:from>
    <xdr:to>
      <xdr:col>3</xdr:col>
      <xdr:colOff>522817</xdr:colOff>
      <xdr:row>4</xdr:row>
      <xdr:rowOff>113241</xdr:rowOff>
    </xdr:to>
    <xdr:pic>
      <xdr:nvPicPr>
        <xdr:cNvPr id="4" name="Picture 9" descr="GLA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5544"/>
        <a:stretch>
          <a:fillRect/>
        </a:stretch>
      </xdr:blipFill>
      <xdr:spPr bwMode="auto">
        <a:xfrm>
          <a:off x="495300" y="0"/>
          <a:ext cx="2208742" cy="970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233643</xdr:colOff>
      <xdr:row>0</xdr:row>
      <xdr:rowOff>97493</xdr:rowOff>
    </xdr:from>
    <xdr:to>
      <xdr:col>24</xdr:col>
      <xdr:colOff>71732</xdr:colOff>
      <xdr:row>5</xdr:row>
      <xdr:rowOff>178128</xdr:rowOff>
    </xdr:to>
    <xdr:pic>
      <xdr:nvPicPr>
        <xdr:cNvPr id="3" name="Slika 2"/>
        <xdr:cNvPicPr/>
      </xdr:nvPicPr>
      <xdr:blipFill>
        <a:blip xmlns:r="http://schemas.openxmlformats.org/officeDocument/2006/relationships" r:embed="rId1" cstate="print">
          <a:extLst/>
        </a:blip>
        <a:srcRect/>
        <a:stretch>
          <a:fillRect/>
        </a:stretch>
      </xdr:blipFill>
      <xdr:spPr bwMode="auto">
        <a:xfrm>
          <a:off x="8929408" y="97493"/>
          <a:ext cx="1440530" cy="1145194"/>
        </a:xfrm>
        <a:prstGeom prst="ellipse">
          <a:avLst/>
        </a:prstGeom>
        <a:ln w="63500" cap="rnd">
          <a:solidFill>
            <a:schemeClr val="tx2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1</xdr:col>
      <xdr:colOff>2801</xdr:colOff>
      <xdr:row>0</xdr:row>
      <xdr:rowOff>0</xdr:rowOff>
    </xdr:from>
    <xdr:to>
      <xdr:col>3</xdr:col>
      <xdr:colOff>575485</xdr:colOff>
      <xdr:row>4</xdr:row>
      <xdr:rowOff>107638</xdr:rowOff>
    </xdr:to>
    <xdr:pic>
      <xdr:nvPicPr>
        <xdr:cNvPr id="4" name="Picture 9" descr="GLA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5544"/>
        <a:stretch>
          <a:fillRect/>
        </a:stretch>
      </xdr:blipFill>
      <xdr:spPr bwMode="auto">
        <a:xfrm>
          <a:off x="428625" y="0"/>
          <a:ext cx="2208742" cy="970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381000</xdr:colOff>
      <xdr:row>0</xdr:row>
      <xdr:rowOff>123826</xdr:rowOff>
    </xdr:from>
    <xdr:to>
      <xdr:col>23</xdr:col>
      <xdr:colOff>49836</xdr:colOff>
      <xdr:row>5</xdr:row>
      <xdr:rowOff>204461</xdr:rowOff>
    </xdr:to>
    <xdr:pic>
      <xdr:nvPicPr>
        <xdr:cNvPr id="4" name="Slika 3"/>
        <xdr:cNvPicPr/>
      </xdr:nvPicPr>
      <xdr:blipFill>
        <a:blip xmlns:r="http://schemas.openxmlformats.org/officeDocument/2006/relationships" r:embed="rId1" cstate="print">
          <a:extLst/>
        </a:blip>
        <a:srcRect/>
        <a:stretch>
          <a:fillRect/>
        </a:stretch>
      </xdr:blipFill>
      <xdr:spPr bwMode="auto">
        <a:xfrm>
          <a:off x="8086725" y="123826"/>
          <a:ext cx="1754811" cy="1137910"/>
        </a:xfrm>
        <a:prstGeom prst="ellipse">
          <a:avLst/>
        </a:prstGeom>
        <a:ln w="63500" cap="rnd">
          <a:solidFill>
            <a:schemeClr val="tx2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3</xdr:col>
      <xdr:colOff>656167</xdr:colOff>
      <xdr:row>4</xdr:row>
      <xdr:rowOff>113241</xdr:rowOff>
    </xdr:to>
    <xdr:pic>
      <xdr:nvPicPr>
        <xdr:cNvPr id="5" name="Picture 9" descr="GLA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5544"/>
        <a:stretch>
          <a:fillRect/>
        </a:stretch>
      </xdr:blipFill>
      <xdr:spPr bwMode="auto">
        <a:xfrm>
          <a:off x="438150" y="0"/>
          <a:ext cx="2208742" cy="970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C34"/>
  <sheetViews>
    <sheetView zoomScaleSheetLayoutView="85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D25" sqref="D25"/>
    </sheetView>
  </sheetViews>
  <sheetFormatPr defaultRowHeight="12.75"/>
  <cols>
    <col min="1" max="1" width="7.42578125" style="7" bestFit="1" customWidth="1"/>
    <col min="2" max="2" width="6.85546875" style="7" customWidth="1"/>
    <col min="3" max="3" width="19" style="7" customWidth="1"/>
    <col min="4" max="4" width="20.140625" style="7" customWidth="1"/>
    <col min="5" max="5" width="5.7109375" style="7" bestFit="1" customWidth="1"/>
    <col min="6" max="9" width="8.7109375" style="47" customWidth="1"/>
    <col min="10" max="12" width="10.28515625" style="48" hidden="1" customWidth="1"/>
    <col min="13" max="13" width="8.7109375" style="49" customWidth="1"/>
    <col min="14" max="15" width="5.7109375" style="7" customWidth="1"/>
    <col min="16" max="16" width="9.5703125" style="7" customWidth="1"/>
    <col min="17" max="17" width="5.7109375" style="50" customWidth="1"/>
    <col min="18" max="20" width="5.7109375" style="7" customWidth="1"/>
    <col min="21" max="21" width="9.5703125" style="7" customWidth="1"/>
    <col min="22" max="22" width="10.7109375" style="7" customWidth="1"/>
  </cols>
  <sheetData>
    <row r="1" spans="1:29" ht="17.25">
      <c r="A1" s="55"/>
      <c r="B1" s="51"/>
      <c r="C1" s="51"/>
      <c r="D1" s="51"/>
      <c r="E1" s="51"/>
      <c r="F1" s="52"/>
      <c r="G1" s="52"/>
      <c r="H1" s="52"/>
      <c r="I1" s="52"/>
      <c r="J1" s="53"/>
      <c r="K1" s="53"/>
      <c r="L1" s="53"/>
      <c r="M1" s="54"/>
      <c r="N1" s="55"/>
      <c r="O1" s="56"/>
      <c r="P1" s="55"/>
      <c r="Q1" s="57"/>
      <c r="R1" s="57"/>
      <c r="S1" s="55"/>
      <c r="T1" s="55"/>
      <c r="U1" s="55"/>
      <c r="V1" s="55"/>
      <c r="X1" s="67"/>
      <c r="Y1" s="67"/>
      <c r="Z1" s="67"/>
    </row>
    <row r="2" spans="1:29" s="1" customFormat="1" ht="18.75">
      <c r="A2" s="55"/>
      <c r="B2" s="58"/>
      <c r="C2" s="58"/>
      <c r="D2" s="59"/>
      <c r="E2" s="51"/>
      <c r="F2" s="52"/>
      <c r="G2" s="52"/>
      <c r="H2" s="52"/>
      <c r="I2" s="139" t="s">
        <v>53</v>
      </c>
      <c r="J2" s="140"/>
      <c r="K2" s="140"/>
      <c r="L2" s="140"/>
      <c r="M2" s="141"/>
      <c r="N2" s="142"/>
      <c r="O2" s="143"/>
      <c r="P2" s="144"/>
      <c r="Q2" s="60"/>
      <c r="R2" s="60"/>
      <c r="S2" s="60"/>
      <c r="T2" s="60"/>
      <c r="U2" s="60"/>
      <c r="V2" s="55"/>
      <c r="X2" s="67"/>
      <c r="Y2" s="67"/>
      <c r="Z2" s="67"/>
      <c r="AA2" s="3"/>
      <c r="AB2" s="3"/>
      <c r="AC2" s="3"/>
    </row>
    <row r="3" spans="1:29" ht="15.75">
      <c r="A3" s="55"/>
      <c r="B3" s="55"/>
      <c r="C3" s="55"/>
      <c r="D3" s="55"/>
      <c r="E3" s="55"/>
      <c r="F3" s="61"/>
      <c r="G3" s="61"/>
      <c r="H3" s="61"/>
      <c r="I3" s="139" t="s">
        <v>119</v>
      </c>
      <c r="J3" s="145"/>
      <c r="K3" s="145"/>
      <c r="L3" s="145"/>
      <c r="M3" s="146"/>
      <c r="N3" s="147"/>
      <c r="O3" s="148"/>
      <c r="P3" s="149"/>
      <c r="Q3" s="55"/>
      <c r="R3" s="63"/>
      <c r="S3" s="55"/>
      <c r="T3" s="55"/>
      <c r="U3" s="55"/>
      <c r="V3" s="55"/>
      <c r="X3" s="67"/>
      <c r="Y3" s="67"/>
      <c r="Z3" s="67"/>
      <c r="AA3" s="2"/>
      <c r="AB3" s="2"/>
      <c r="AC3" s="2"/>
    </row>
    <row r="4" spans="1:29" ht="15.75">
      <c r="A4" s="55"/>
      <c r="B4" s="55"/>
      <c r="C4" s="55"/>
      <c r="D4" s="55"/>
      <c r="E4" s="55"/>
      <c r="F4" s="61"/>
      <c r="G4" s="61"/>
      <c r="H4" s="61"/>
      <c r="I4" s="150" t="s">
        <v>120</v>
      </c>
      <c r="J4" s="145"/>
      <c r="K4" s="145"/>
      <c r="L4" s="145"/>
      <c r="M4" s="150"/>
      <c r="N4" s="147"/>
      <c r="O4" s="148"/>
      <c r="P4" s="151"/>
      <c r="Q4" s="65"/>
      <c r="R4" s="55"/>
      <c r="S4" s="55"/>
      <c r="T4" s="64"/>
      <c r="U4" s="55"/>
      <c r="V4" s="55"/>
      <c r="X4" s="67"/>
      <c r="Y4" s="67"/>
      <c r="Z4" s="67"/>
      <c r="AA4" s="2"/>
      <c r="AB4" s="2"/>
      <c r="AC4" s="2"/>
    </row>
    <row r="5" spans="1:29" ht="15.75">
      <c r="A5" s="55"/>
      <c r="B5" s="55"/>
      <c r="C5" s="55"/>
      <c r="D5" s="55"/>
      <c r="E5" s="55"/>
      <c r="F5" s="61"/>
      <c r="G5" s="61"/>
      <c r="H5" s="61"/>
      <c r="I5" s="61"/>
      <c r="J5" s="62"/>
      <c r="K5" s="62"/>
      <c r="L5" s="62"/>
      <c r="M5" s="66"/>
      <c r="N5" s="55"/>
      <c r="O5" s="56"/>
      <c r="P5" s="55"/>
      <c r="Q5" s="55"/>
      <c r="R5" s="63"/>
      <c r="S5" s="55"/>
      <c r="T5" s="55"/>
      <c r="U5" s="55"/>
      <c r="V5" s="55"/>
      <c r="X5" s="67"/>
      <c r="Y5" s="67"/>
      <c r="Z5" s="67"/>
      <c r="AA5" s="2"/>
      <c r="AB5" s="2"/>
      <c r="AC5" s="2"/>
    </row>
    <row r="6" spans="1:29" ht="18.75">
      <c r="A6" s="55"/>
      <c r="B6" s="152" t="s">
        <v>52</v>
      </c>
      <c r="C6" s="152"/>
      <c r="D6" s="152"/>
      <c r="E6" s="55"/>
      <c r="F6" s="61"/>
      <c r="G6" s="61"/>
      <c r="H6" s="61"/>
      <c r="I6" s="61"/>
      <c r="J6" s="62"/>
      <c r="K6" s="62"/>
      <c r="L6" s="62"/>
      <c r="M6" s="66"/>
      <c r="N6" s="55"/>
      <c r="O6" s="56"/>
      <c r="P6" s="55"/>
      <c r="Q6" s="55"/>
      <c r="R6" s="55"/>
      <c r="S6" s="55"/>
      <c r="T6" s="55"/>
      <c r="U6" s="55"/>
      <c r="V6" s="55"/>
      <c r="X6" s="67"/>
      <c r="Y6" s="67"/>
      <c r="Z6" s="67"/>
      <c r="AA6" s="2"/>
      <c r="AB6" s="2"/>
      <c r="AC6" s="2"/>
    </row>
    <row r="7" spans="1:29">
      <c r="A7" s="9"/>
      <c r="B7" s="9"/>
      <c r="C7" s="9"/>
      <c r="D7" s="9"/>
      <c r="E7" s="10"/>
      <c r="F7" s="11"/>
      <c r="G7" s="11"/>
      <c r="H7" s="11"/>
      <c r="I7" s="11"/>
      <c r="J7" s="10"/>
      <c r="K7" s="10"/>
      <c r="L7" s="10"/>
      <c r="M7" s="68"/>
      <c r="N7" s="10"/>
      <c r="O7" s="10"/>
      <c r="P7" s="9"/>
      <c r="Q7" s="10"/>
      <c r="R7" s="9"/>
      <c r="S7" s="9"/>
      <c r="T7" s="9"/>
      <c r="U7" s="9"/>
      <c r="V7" s="9"/>
      <c r="X7" s="2"/>
      <c r="Y7" s="2"/>
      <c r="Z7" s="2"/>
      <c r="AA7" s="2"/>
      <c r="AB7" s="2"/>
      <c r="AC7" s="2"/>
    </row>
    <row r="8" spans="1:29" ht="18.75">
      <c r="A8" s="9"/>
      <c r="B8" s="117" t="s">
        <v>45</v>
      </c>
      <c r="C8" s="117"/>
      <c r="E8" s="13"/>
      <c r="F8" s="14"/>
      <c r="G8" s="14"/>
      <c r="H8" s="14"/>
      <c r="I8" s="14"/>
      <c r="J8" s="15"/>
      <c r="K8" s="15"/>
      <c r="L8" s="15"/>
      <c r="M8" s="69"/>
      <c r="O8" s="13"/>
      <c r="P8" s="9"/>
      <c r="Q8" s="8"/>
      <c r="R8" s="9"/>
      <c r="S8" s="9"/>
      <c r="T8" s="9"/>
      <c r="U8" s="9"/>
      <c r="V8" s="9"/>
      <c r="X8" s="2"/>
      <c r="Y8" s="2"/>
      <c r="Z8" s="2"/>
      <c r="AA8" s="2"/>
      <c r="AB8" s="2"/>
      <c r="AC8" s="2"/>
    </row>
    <row r="9" spans="1:29" ht="13.5" thickBot="1">
      <c r="A9" s="21"/>
      <c r="B9" s="16"/>
      <c r="C9" s="16"/>
      <c r="D9" s="16"/>
      <c r="E9" s="16"/>
      <c r="F9" s="17"/>
      <c r="G9" s="17"/>
      <c r="H9" s="17"/>
      <c r="I9" s="18"/>
      <c r="J9" s="19"/>
      <c r="K9" s="19"/>
      <c r="L9" s="19"/>
      <c r="M9" s="20"/>
      <c r="N9" s="23"/>
      <c r="O9" s="24"/>
      <c r="P9" s="21"/>
      <c r="Q9" s="22"/>
      <c r="R9" s="22"/>
      <c r="S9" s="22"/>
      <c r="T9" s="21"/>
      <c r="U9" s="21"/>
      <c r="V9" s="21"/>
      <c r="X9" s="5"/>
      <c r="Y9" s="5"/>
      <c r="Z9" s="5"/>
      <c r="AA9" s="2"/>
      <c r="AB9" s="2"/>
      <c r="AC9" s="2"/>
    </row>
    <row r="10" spans="1:29" ht="15">
      <c r="A10" s="9"/>
      <c r="B10" s="71"/>
      <c r="C10" s="71" t="s">
        <v>7</v>
      </c>
      <c r="D10" s="71" t="s">
        <v>13</v>
      </c>
      <c r="E10" s="72" t="s">
        <v>6</v>
      </c>
      <c r="F10" s="73" t="s">
        <v>18</v>
      </c>
      <c r="G10" s="74" t="s">
        <v>18</v>
      </c>
      <c r="H10" s="75" t="s">
        <v>25</v>
      </c>
      <c r="I10" s="74" t="s">
        <v>20</v>
      </c>
      <c r="J10" s="76"/>
      <c r="K10" s="77"/>
      <c r="L10" s="78"/>
      <c r="M10" s="79" t="s">
        <v>2</v>
      </c>
      <c r="N10" s="153" t="s">
        <v>36</v>
      </c>
      <c r="O10" s="154"/>
      <c r="P10" s="80" t="s">
        <v>37</v>
      </c>
      <c r="Q10" s="153" t="s">
        <v>38</v>
      </c>
      <c r="R10" s="154"/>
      <c r="S10" s="153" t="s">
        <v>39</v>
      </c>
      <c r="T10" s="154"/>
      <c r="U10" s="81" t="s">
        <v>11</v>
      </c>
      <c r="V10" s="9"/>
      <c r="X10" s="5"/>
      <c r="Y10" s="5"/>
      <c r="Z10" s="2"/>
      <c r="AA10" s="2"/>
      <c r="AB10" s="2"/>
    </row>
    <row r="11" spans="1:29" ht="12.75" customHeight="1">
      <c r="A11" s="9"/>
      <c r="B11" s="82"/>
      <c r="C11" s="82"/>
      <c r="D11" s="82"/>
      <c r="E11" s="83"/>
      <c r="F11" s="84"/>
      <c r="G11" s="155" t="s">
        <v>23</v>
      </c>
      <c r="H11" s="155" t="s">
        <v>3</v>
      </c>
      <c r="I11" s="155" t="s">
        <v>3</v>
      </c>
      <c r="J11" s="85"/>
      <c r="K11" s="86"/>
      <c r="L11" s="87"/>
      <c r="M11" s="88"/>
      <c r="N11" s="156" t="s">
        <v>34</v>
      </c>
      <c r="O11" s="157"/>
      <c r="P11" s="158" t="s">
        <v>35</v>
      </c>
      <c r="Q11" s="156" t="s">
        <v>30</v>
      </c>
      <c r="R11" s="157"/>
      <c r="S11" s="156" t="s">
        <v>15</v>
      </c>
      <c r="T11" s="157"/>
      <c r="U11" s="89"/>
      <c r="V11" s="9"/>
      <c r="X11" s="5"/>
      <c r="Y11" s="5"/>
      <c r="Z11" s="2"/>
      <c r="AA11" s="2"/>
      <c r="AB11" s="2"/>
    </row>
    <row r="12" spans="1:29" ht="15.75" thickBot="1">
      <c r="A12" s="9"/>
      <c r="B12" s="82"/>
      <c r="C12" s="82"/>
      <c r="D12" s="82"/>
      <c r="E12" s="83"/>
      <c r="F12" s="84"/>
      <c r="G12" s="155"/>
      <c r="H12" s="155"/>
      <c r="I12" s="155"/>
      <c r="J12" s="85"/>
      <c r="K12" s="86"/>
      <c r="L12" s="87"/>
      <c r="M12" s="88" t="s">
        <v>27</v>
      </c>
      <c r="N12" s="156"/>
      <c r="O12" s="157"/>
      <c r="P12" s="158"/>
      <c r="Q12" s="156"/>
      <c r="R12" s="157"/>
      <c r="S12" s="156"/>
      <c r="T12" s="157"/>
      <c r="U12" s="89"/>
      <c r="V12" s="9"/>
      <c r="X12" s="5"/>
      <c r="Y12" s="5"/>
      <c r="Z12" s="2"/>
      <c r="AA12" s="2"/>
      <c r="AB12" s="2"/>
    </row>
    <row r="13" spans="1:29" ht="15.75" customHeight="1">
      <c r="A13" s="96" t="s">
        <v>0</v>
      </c>
      <c r="B13" s="82"/>
      <c r="C13" s="82" t="s">
        <v>1</v>
      </c>
      <c r="D13" s="82" t="s">
        <v>14</v>
      </c>
      <c r="E13" s="83" t="s">
        <v>4</v>
      </c>
      <c r="F13" s="84" t="s">
        <v>19</v>
      </c>
      <c r="G13" s="90" t="s">
        <v>22</v>
      </c>
      <c r="H13" s="91" t="s">
        <v>11</v>
      </c>
      <c r="I13" s="90" t="s">
        <v>21</v>
      </c>
      <c r="J13" s="85"/>
      <c r="K13" s="86"/>
      <c r="L13" s="87"/>
      <c r="M13" s="88" t="s">
        <v>8</v>
      </c>
      <c r="N13" s="92" t="s">
        <v>9</v>
      </c>
      <c r="O13" s="93" t="s">
        <v>10</v>
      </c>
      <c r="P13" s="94" t="s">
        <v>9</v>
      </c>
      <c r="Q13" s="92" t="s">
        <v>9</v>
      </c>
      <c r="R13" s="93" t="s">
        <v>10</v>
      </c>
      <c r="S13" s="92" t="s">
        <v>9</v>
      </c>
      <c r="T13" s="93" t="s">
        <v>10</v>
      </c>
      <c r="U13" s="89" t="s">
        <v>12</v>
      </c>
      <c r="V13" s="95" t="s">
        <v>5</v>
      </c>
      <c r="X13" s="5"/>
      <c r="Y13" s="5"/>
      <c r="Z13" s="2"/>
      <c r="AA13" s="2"/>
      <c r="AB13" s="2"/>
    </row>
    <row r="14" spans="1:29">
      <c r="A14" s="132">
        <v>1</v>
      </c>
      <c r="B14" s="120"/>
      <c r="C14" s="120" t="s">
        <v>128</v>
      </c>
      <c r="D14" s="121" t="s">
        <v>93</v>
      </c>
      <c r="E14" s="35">
        <v>500</v>
      </c>
      <c r="F14" s="36">
        <v>0.56805555555555554</v>
      </c>
      <c r="G14" s="36">
        <v>0.58141203703703703</v>
      </c>
      <c r="H14" s="36">
        <v>1.9212962962962962E-3</v>
      </c>
      <c r="I14" s="37">
        <f>G14-F14-H14</f>
        <v>1.1435185185185201E-2</v>
      </c>
      <c r="J14" s="38">
        <f>HOUR(I14)</f>
        <v>0</v>
      </c>
      <c r="K14" s="38">
        <f>MINUTE(I14)</f>
        <v>16</v>
      </c>
      <c r="L14" s="38">
        <f>SECOND(I14)</f>
        <v>28</v>
      </c>
      <c r="M14" s="39">
        <f>(((J14*3600)+(K14*60)+L14)*2)/60</f>
        <v>32.93333333333333</v>
      </c>
      <c r="N14" s="40">
        <v>0</v>
      </c>
      <c r="O14" s="41">
        <v>17.329999999999998</v>
      </c>
      <c r="P14" s="43">
        <v>0</v>
      </c>
      <c r="Q14" s="43">
        <v>5</v>
      </c>
      <c r="R14" s="44">
        <v>17.11</v>
      </c>
      <c r="S14" s="40">
        <v>0</v>
      </c>
      <c r="T14" s="41">
        <v>60.02</v>
      </c>
      <c r="U14" s="130">
        <f>M14+N14+O14+P14+Q14+R14+S14+T14</f>
        <v>132.39333333333335</v>
      </c>
      <c r="V14" s="45">
        <f>E14-U14</f>
        <v>367.60666666666668</v>
      </c>
      <c r="X14" s="5"/>
      <c r="Y14" s="5"/>
      <c r="Z14" s="2"/>
      <c r="AA14" s="2"/>
      <c r="AB14" s="2"/>
    </row>
    <row r="15" spans="1:29">
      <c r="A15" s="133">
        <f>SUM(A14+1)</f>
        <v>2</v>
      </c>
      <c r="B15" s="120"/>
      <c r="C15" s="120" t="s">
        <v>58</v>
      </c>
      <c r="D15" s="121" t="s">
        <v>76</v>
      </c>
      <c r="E15" s="35">
        <v>500</v>
      </c>
      <c r="F15" s="36">
        <v>0.4465277777777778</v>
      </c>
      <c r="G15" s="36">
        <v>0.46055555555555555</v>
      </c>
      <c r="H15" s="36">
        <v>0</v>
      </c>
      <c r="I15" s="37">
        <f>G15-F15-H15</f>
        <v>1.402777777777775E-2</v>
      </c>
      <c r="J15" s="38">
        <f>HOUR(I15)</f>
        <v>0</v>
      </c>
      <c r="K15" s="38">
        <f>MINUTE(I15)</f>
        <v>20</v>
      </c>
      <c r="L15" s="38">
        <f>SECOND(I15)</f>
        <v>12</v>
      </c>
      <c r="M15" s="39">
        <f>(((J15*3600)+(K15*60)+L15)*2)/60</f>
        <v>40.4</v>
      </c>
      <c r="N15" s="40">
        <v>0</v>
      </c>
      <c r="O15" s="41">
        <v>21.55</v>
      </c>
      <c r="P15" s="43">
        <v>0</v>
      </c>
      <c r="Q15" s="43">
        <v>0</v>
      </c>
      <c r="R15" s="44">
        <v>23.24</v>
      </c>
      <c r="S15" s="40">
        <v>0</v>
      </c>
      <c r="T15" s="41">
        <v>58.82</v>
      </c>
      <c r="U15" s="130">
        <f>M15+N15+O15+P15+Q15+R15+S15+T15</f>
        <v>144.01</v>
      </c>
      <c r="V15" s="45">
        <f>E15-U15</f>
        <v>355.99</v>
      </c>
      <c r="X15" s="5"/>
      <c r="Y15" s="5"/>
      <c r="Z15" s="2"/>
      <c r="AA15" s="2"/>
      <c r="AB15" s="2"/>
    </row>
    <row r="16" spans="1:29">
      <c r="A16" s="133">
        <f t="shared" ref="A16:A33" si="0">SUM(A15+1)</f>
        <v>3</v>
      </c>
      <c r="B16" s="120"/>
      <c r="C16" s="120" t="s">
        <v>114</v>
      </c>
      <c r="D16" s="121" t="s">
        <v>93</v>
      </c>
      <c r="E16" s="35">
        <v>500</v>
      </c>
      <c r="F16" s="36">
        <v>0.50972222222222219</v>
      </c>
      <c r="G16" s="36">
        <v>0.52385416666666662</v>
      </c>
      <c r="H16" s="36">
        <v>4.6296296296296293E-4</v>
      </c>
      <c r="I16" s="37">
        <f>G16-F16-H16</f>
        <v>1.3668981481481469E-2</v>
      </c>
      <c r="J16" s="38">
        <f>HOUR(I16)</f>
        <v>0</v>
      </c>
      <c r="K16" s="38">
        <f>MINUTE(I16)</f>
        <v>19</v>
      </c>
      <c r="L16" s="38">
        <f>SECOND(I16)</f>
        <v>41</v>
      </c>
      <c r="M16" s="39">
        <f>(((J16*3600)+(K16*60)+L16)*2)/60</f>
        <v>39.366666666666667</v>
      </c>
      <c r="N16" s="40">
        <v>0</v>
      </c>
      <c r="O16" s="41">
        <v>17.43</v>
      </c>
      <c r="P16" s="43">
        <v>6</v>
      </c>
      <c r="Q16" s="43">
        <v>0</v>
      </c>
      <c r="R16" s="44">
        <v>23.25</v>
      </c>
      <c r="S16" s="40">
        <v>0</v>
      </c>
      <c r="T16" s="41">
        <v>58.89</v>
      </c>
      <c r="U16" s="130">
        <f>M16+N16+O16+P16+Q16+R16+S16+T16</f>
        <v>144.93666666666667</v>
      </c>
      <c r="V16" s="45">
        <f>E16-U16</f>
        <v>355.06333333333333</v>
      </c>
      <c r="X16" s="5"/>
      <c r="Y16" s="5"/>
      <c r="Z16" s="2"/>
      <c r="AA16" s="2"/>
      <c r="AB16" s="2"/>
    </row>
    <row r="17" spans="1:28">
      <c r="A17" s="133">
        <f t="shared" si="0"/>
        <v>4</v>
      </c>
      <c r="B17" s="120"/>
      <c r="C17" s="126" t="s">
        <v>125</v>
      </c>
      <c r="D17" s="121" t="s">
        <v>80</v>
      </c>
      <c r="E17" s="35">
        <v>500</v>
      </c>
      <c r="F17" s="36">
        <v>0.50277777777777777</v>
      </c>
      <c r="G17" s="36">
        <v>0.51752314814814815</v>
      </c>
      <c r="H17" s="36">
        <v>7.5231481481481471E-4</v>
      </c>
      <c r="I17" s="37">
        <f>G17-F17-H17</f>
        <v>1.3993055555555566E-2</v>
      </c>
      <c r="J17" s="38">
        <f>HOUR(I17)</f>
        <v>0</v>
      </c>
      <c r="K17" s="38">
        <f>MINUTE(I17)</f>
        <v>20</v>
      </c>
      <c r="L17" s="38">
        <f>SECOND(I17)</f>
        <v>9</v>
      </c>
      <c r="M17" s="39">
        <f>(((J17*3600)+(K17*60)+L17)*2)/60</f>
        <v>40.299999999999997</v>
      </c>
      <c r="N17" s="40">
        <v>0</v>
      </c>
      <c r="O17" s="41">
        <v>15.28</v>
      </c>
      <c r="P17" s="43">
        <v>0</v>
      </c>
      <c r="Q17" s="43">
        <v>20</v>
      </c>
      <c r="R17" s="44">
        <v>18.559999999999999</v>
      </c>
      <c r="S17" s="40">
        <v>0</v>
      </c>
      <c r="T17" s="41">
        <v>53.03</v>
      </c>
      <c r="U17" s="130">
        <f>M17+N17+O17+P17+Q17+R17+S17+T17</f>
        <v>147.17000000000002</v>
      </c>
      <c r="V17" s="45">
        <f>E17-U17</f>
        <v>352.83</v>
      </c>
      <c r="X17" s="5"/>
      <c r="Y17" s="4"/>
      <c r="Z17" s="2"/>
      <c r="AA17" s="2"/>
      <c r="AB17" s="2"/>
    </row>
    <row r="18" spans="1:28">
      <c r="A18" s="133">
        <f t="shared" si="0"/>
        <v>5</v>
      </c>
      <c r="B18" s="120"/>
      <c r="C18" s="120" t="s">
        <v>85</v>
      </c>
      <c r="D18" s="122" t="s">
        <v>77</v>
      </c>
      <c r="E18" s="35">
        <v>500</v>
      </c>
      <c r="F18" s="36">
        <v>0.54375000000000007</v>
      </c>
      <c r="G18" s="36">
        <v>0.55587962962962967</v>
      </c>
      <c r="H18" s="36">
        <v>0</v>
      </c>
      <c r="I18" s="37">
        <f>G18-F18-H18</f>
        <v>1.2129629629629601E-2</v>
      </c>
      <c r="J18" s="38">
        <f>HOUR(I18)</f>
        <v>0</v>
      </c>
      <c r="K18" s="38">
        <f>MINUTE(I18)</f>
        <v>17</v>
      </c>
      <c r="L18" s="38">
        <f>SECOND(I18)</f>
        <v>28</v>
      </c>
      <c r="M18" s="39">
        <f>(((J18*3600)+(K18*60)+L18)*2)/60</f>
        <v>34.93333333333333</v>
      </c>
      <c r="N18" s="40">
        <v>0</v>
      </c>
      <c r="O18" s="41">
        <v>17.899999999999999</v>
      </c>
      <c r="P18" s="43">
        <v>0</v>
      </c>
      <c r="Q18" s="43">
        <v>15</v>
      </c>
      <c r="R18" s="44">
        <v>15.47</v>
      </c>
      <c r="S18" s="40">
        <v>0</v>
      </c>
      <c r="T18" s="41">
        <v>69.38</v>
      </c>
      <c r="U18" s="130">
        <f>M18+N18+O18+P18+Q18+R18+S18+T18</f>
        <v>152.68333333333334</v>
      </c>
      <c r="V18" s="45">
        <f>E18-U18</f>
        <v>347.31666666666666</v>
      </c>
      <c r="X18" s="5"/>
      <c r="Y18" s="5"/>
      <c r="Z18" s="2"/>
      <c r="AA18" s="2"/>
      <c r="AB18" s="2"/>
    </row>
    <row r="19" spans="1:28">
      <c r="A19" s="133">
        <f t="shared" si="0"/>
        <v>6</v>
      </c>
      <c r="B19" s="120"/>
      <c r="C19" s="120" t="s">
        <v>70</v>
      </c>
      <c r="D19" s="122" t="s">
        <v>79</v>
      </c>
      <c r="E19" s="35">
        <v>500</v>
      </c>
      <c r="F19" s="36">
        <v>0.48055555555555557</v>
      </c>
      <c r="G19" s="36">
        <v>0.49871527777777774</v>
      </c>
      <c r="H19" s="36">
        <v>4.3287037037037035E-3</v>
      </c>
      <c r="I19" s="37">
        <f>G19-F19-H19</f>
        <v>1.3831018518518472E-2</v>
      </c>
      <c r="J19" s="38">
        <f>HOUR(I19)</f>
        <v>0</v>
      </c>
      <c r="K19" s="38">
        <f>MINUTE(I19)</f>
        <v>19</v>
      </c>
      <c r="L19" s="38">
        <f>SECOND(I19)</f>
        <v>55</v>
      </c>
      <c r="M19" s="39">
        <f>(((J19*3600)+(K19*60)+L19)*2)/60</f>
        <v>39.833333333333336</v>
      </c>
      <c r="N19" s="40">
        <v>0</v>
      </c>
      <c r="O19" s="41">
        <v>26.19</v>
      </c>
      <c r="P19" s="43">
        <v>0</v>
      </c>
      <c r="Q19" s="43">
        <v>0</v>
      </c>
      <c r="R19" s="44">
        <v>20.77</v>
      </c>
      <c r="S19" s="40">
        <v>0</v>
      </c>
      <c r="T19" s="41">
        <v>69.31</v>
      </c>
      <c r="U19" s="130">
        <f>M19+N19+O19+P19+Q19+R19+S19+T19</f>
        <v>156.10333333333335</v>
      </c>
      <c r="V19" s="45">
        <f>E19-U19</f>
        <v>343.89666666666665</v>
      </c>
      <c r="X19" s="5"/>
      <c r="Y19" s="5"/>
      <c r="Z19" s="2"/>
      <c r="AA19" s="2"/>
      <c r="AB19" s="2"/>
    </row>
    <row r="20" spans="1:28">
      <c r="A20" s="133">
        <f t="shared" si="0"/>
        <v>7</v>
      </c>
      <c r="B20" s="120"/>
      <c r="C20" s="120" t="s">
        <v>130</v>
      </c>
      <c r="D20" s="121" t="s">
        <v>80</v>
      </c>
      <c r="E20" s="35">
        <v>500</v>
      </c>
      <c r="F20" s="36">
        <v>0.3888888888888889</v>
      </c>
      <c r="G20" s="36">
        <v>0.40416666666666662</v>
      </c>
      <c r="H20" s="36">
        <v>0</v>
      </c>
      <c r="I20" s="37">
        <f>G20-F20-H20</f>
        <v>1.5277777777777724E-2</v>
      </c>
      <c r="J20" s="38">
        <f>HOUR(I20)</f>
        <v>0</v>
      </c>
      <c r="K20" s="38">
        <f>MINUTE(I20)</f>
        <v>22</v>
      </c>
      <c r="L20" s="38">
        <f>SECOND(I20)</f>
        <v>0</v>
      </c>
      <c r="M20" s="39">
        <f>(((J20*3600)+(K20*60)+L20)*2)/60</f>
        <v>44</v>
      </c>
      <c r="N20" s="40">
        <v>0</v>
      </c>
      <c r="O20" s="41">
        <v>20.8</v>
      </c>
      <c r="P20" s="43">
        <v>0</v>
      </c>
      <c r="Q20" s="43">
        <v>0</v>
      </c>
      <c r="R20" s="44">
        <v>21.94</v>
      </c>
      <c r="S20" s="40">
        <v>0</v>
      </c>
      <c r="T20" s="41">
        <v>71.41</v>
      </c>
      <c r="U20" s="130">
        <f>M20+N20+O20+P20+Q20+R20+S20+T20</f>
        <v>158.14999999999998</v>
      </c>
      <c r="V20" s="45">
        <f>E20-U20</f>
        <v>341.85</v>
      </c>
      <c r="X20" s="5"/>
      <c r="Y20" s="5"/>
      <c r="Z20" s="2"/>
      <c r="AA20" s="2"/>
      <c r="AB20" s="2"/>
    </row>
    <row r="21" spans="1:28">
      <c r="A21" s="133">
        <f t="shared" si="0"/>
        <v>8</v>
      </c>
      <c r="B21" s="120"/>
      <c r="C21" s="120" t="s">
        <v>115</v>
      </c>
      <c r="D21" s="121" t="s">
        <v>93</v>
      </c>
      <c r="E21" s="35">
        <v>500</v>
      </c>
      <c r="F21" s="36">
        <v>0.51666666666666672</v>
      </c>
      <c r="G21" s="36">
        <v>0.53254629629629624</v>
      </c>
      <c r="H21" s="36">
        <v>0</v>
      </c>
      <c r="I21" s="37">
        <f>G21-F21-H21</f>
        <v>1.5879629629629521E-2</v>
      </c>
      <c r="J21" s="38">
        <f>HOUR(I21)</f>
        <v>0</v>
      </c>
      <c r="K21" s="38">
        <f>MINUTE(I21)</f>
        <v>22</v>
      </c>
      <c r="L21" s="38">
        <f>SECOND(I21)</f>
        <v>52</v>
      </c>
      <c r="M21" s="39">
        <f>(((J21*3600)+(K21*60)+L21)*2)/60</f>
        <v>45.733333333333334</v>
      </c>
      <c r="N21" s="40">
        <v>0</v>
      </c>
      <c r="O21" s="41">
        <v>22.37</v>
      </c>
      <c r="P21" s="43">
        <v>2</v>
      </c>
      <c r="Q21" s="43">
        <v>10</v>
      </c>
      <c r="R21" s="44">
        <v>19.66</v>
      </c>
      <c r="S21" s="40">
        <v>0</v>
      </c>
      <c r="T21" s="41">
        <v>60.41</v>
      </c>
      <c r="U21" s="130">
        <f>M21+N21+O21+P21+Q21+R21+S21+T21</f>
        <v>160.17333333333335</v>
      </c>
      <c r="V21" s="45">
        <f>E21-U21</f>
        <v>339.82666666666665</v>
      </c>
      <c r="X21" s="5"/>
      <c r="Y21" s="5"/>
      <c r="Z21" s="2"/>
      <c r="AA21" s="2"/>
      <c r="AB21" s="2"/>
    </row>
    <row r="22" spans="1:28">
      <c r="A22" s="133">
        <f t="shared" si="0"/>
        <v>9</v>
      </c>
      <c r="B22" s="120"/>
      <c r="C22" s="120" t="s">
        <v>99</v>
      </c>
      <c r="D22" s="122" t="s">
        <v>76</v>
      </c>
      <c r="E22" s="35">
        <v>500</v>
      </c>
      <c r="F22" s="36">
        <v>0.44444444444444442</v>
      </c>
      <c r="G22" s="36">
        <v>0.45724537037037033</v>
      </c>
      <c r="H22" s="36">
        <v>0</v>
      </c>
      <c r="I22" s="37">
        <f>G22-F22-H22</f>
        <v>1.280092592592591E-2</v>
      </c>
      <c r="J22" s="38">
        <f>HOUR(I22)</f>
        <v>0</v>
      </c>
      <c r="K22" s="38">
        <f>MINUTE(I22)</f>
        <v>18</v>
      </c>
      <c r="L22" s="38">
        <f>SECOND(I22)</f>
        <v>26</v>
      </c>
      <c r="M22" s="39">
        <f>(((J22*3600)+(K22*60)+L22)*2)/60</f>
        <v>36.866666666666667</v>
      </c>
      <c r="N22" s="40">
        <v>0</v>
      </c>
      <c r="O22" s="41">
        <v>24.22</v>
      </c>
      <c r="P22" s="43">
        <v>2</v>
      </c>
      <c r="Q22" s="43">
        <v>5</v>
      </c>
      <c r="R22" s="44">
        <v>20.57</v>
      </c>
      <c r="S22" s="40">
        <v>0</v>
      </c>
      <c r="T22" s="41">
        <v>76.19</v>
      </c>
      <c r="U22" s="130">
        <f>M22+N22+O22+P22+Q22+R22+S22+T22</f>
        <v>164.84666666666666</v>
      </c>
      <c r="V22" s="45">
        <f>E22-U22</f>
        <v>335.15333333333331</v>
      </c>
      <c r="X22" s="5"/>
      <c r="Y22" s="5"/>
      <c r="Z22" s="2"/>
      <c r="AA22" s="2"/>
      <c r="AB22" s="2"/>
    </row>
    <row r="23" spans="1:28">
      <c r="A23" s="133">
        <f t="shared" si="0"/>
        <v>10</v>
      </c>
      <c r="B23" s="120"/>
      <c r="C23" s="120" t="s">
        <v>83</v>
      </c>
      <c r="D23" s="122" t="s">
        <v>76</v>
      </c>
      <c r="E23" s="35">
        <v>500</v>
      </c>
      <c r="F23" s="36">
        <v>0.46458333333333335</v>
      </c>
      <c r="G23" s="36">
        <v>0.4849074074074074</v>
      </c>
      <c r="H23" s="36">
        <v>1.2268518518518518E-3</v>
      </c>
      <c r="I23" s="37">
        <f>G23-F23-H23</f>
        <v>1.9097222222222199E-2</v>
      </c>
      <c r="J23" s="38">
        <f>HOUR(I23)</f>
        <v>0</v>
      </c>
      <c r="K23" s="38">
        <f>MINUTE(I23)</f>
        <v>27</v>
      </c>
      <c r="L23" s="38">
        <f>SECOND(I23)</f>
        <v>30</v>
      </c>
      <c r="M23" s="39">
        <f>(((J23*3600)+(K23*60)+L23)*2)/60</f>
        <v>55</v>
      </c>
      <c r="N23" s="40">
        <v>0</v>
      </c>
      <c r="O23" s="41">
        <v>19.48</v>
      </c>
      <c r="P23" s="43">
        <v>0</v>
      </c>
      <c r="Q23" s="43">
        <v>10</v>
      </c>
      <c r="R23" s="44">
        <v>19.239999999999998</v>
      </c>
      <c r="S23" s="40">
        <v>0</v>
      </c>
      <c r="T23" s="41">
        <v>62.49</v>
      </c>
      <c r="U23" s="130">
        <f>M23+N23+O23+P23+Q23+R23+S23+T23</f>
        <v>166.21</v>
      </c>
      <c r="V23" s="45">
        <f>E23-U23</f>
        <v>333.78999999999996</v>
      </c>
      <c r="X23" s="5"/>
      <c r="Y23" s="5"/>
      <c r="Z23" s="2"/>
      <c r="AA23" s="2"/>
      <c r="AB23" s="2"/>
    </row>
    <row r="24" spans="1:28">
      <c r="A24" s="133">
        <f t="shared" si="0"/>
        <v>11</v>
      </c>
      <c r="B24" s="120"/>
      <c r="C24" s="120" t="s">
        <v>68</v>
      </c>
      <c r="D24" s="122" t="s">
        <v>68</v>
      </c>
      <c r="E24" s="35">
        <v>500</v>
      </c>
      <c r="F24" s="36">
        <v>0.43472222222222223</v>
      </c>
      <c r="G24" s="36">
        <v>0.45305555555555554</v>
      </c>
      <c r="H24" s="36">
        <v>1.3425925925925925E-3</v>
      </c>
      <c r="I24" s="37">
        <f>G24-F24-H24</f>
        <v>1.6990740740740719E-2</v>
      </c>
      <c r="J24" s="38">
        <f>HOUR(I24)</f>
        <v>0</v>
      </c>
      <c r="K24" s="38">
        <f>MINUTE(I24)</f>
        <v>24</v>
      </c>
      <c r="L24" s="38">
        <f>SECOND(I24)</f>
        <v>28</v>
      </c>
      <c r="M24" s="39">
        <f>(((J24*3600)+(K24*60)+L24)*2)/60</f>
        <v>48.93333333333333</v>
      </c>
      <c r="N24" s="40">
        <v>0</v>
      </c>
      <c r="O24" s="41">
        <v>27.24</v>
      </c>
      <c r="P24" s="43">
        <v>0</v>
      </c>
      <c r="Q24" s="43">
        <v>5</v>
      </c>
      <c r="R24" s="44">
        <v>28.46</v>
      </c>
      <c r="S24" s="40">
        <v>0</v>
      </c>
      <c r="T24" s="41">
        <v>62.74</v>
      </c>
      <c r="U24" s="130">
        <f>M24+N24+O24+P24+Q24+R24+S24+T24</f>
        <v>172.37333333333333</v>
      </c>
      <c r="V24" s="45">
        <f>E24-U24</f>
        <v>327.62666666666667</v>
      </c>
      <c r="X24" s="5"/>
      <c r="Y24" s="5"/>
      <c r="Z24" s="2"/>
      <c r="AA24" s="2"/>
      <c r="AB24" s="2"/>
    </row>
    <row r="25" spans="1:28">
      <c r="A25" s="133">
        <f t="shared" si="0"/>
        <v>12</v>
      </c>
      <c r="B25" s="120"/>
      <c r="C25" s="120" t="s">
        <v>111</v>
      </c>
      <c r="D25" s="122" t="s">
        <v>77</v>
      </c>
      <c r="E25" s="35">
        <v>500</v>
      </c>
      <c r="F25" s="36">
        <v>0.4916666666666667</v>
      </c>
      <c r="G25" s="36">
        <v>0.50802083333333337</v>
      </c>
      <c r="H25" s="36">
        <v>8.1018518518518516E-4</v>
      </c>
      <c r="I25" s="37">
        <f>G25-F25-H25</f>
        <v>1.5543981481481485E-2</v>
      </c>
      <c r="J25" s="38">
        <f>HOUR(I25)</f>
        <v>0</v>
      </c>
      <c r="K25" s="38">
        <f>MINUTE(I25)</f>
        <v>22</v>
      </c>
      <c r="L25" s="38">
        <f>SECOND(I25)</f>
        <v>23</v>
      </c>
      <c r="M25" s="39">
        <f>(((J25*3600)+(K25*60)+L25)*2)/60</f>
        <v>44.766666666666666</v>
      </c>
      <c r="N25" s="40">
        <v>0</v>
      </c>
      <c r="O25" s="41">
        <v>23.89</v>
      </c>
      <c r="P25" s="43">
        <v>2</v>
      </c>
      <c r="Q25" s="43">
        <v>10</v>
      </c>
      <c r="R25" s="44">
        <v>21.89</v>
      </c>
      <c r="S25" s="40">
        <v>0</v>
      </c>
      <c r="T25" s="41">
        <v>82.55</v>
      </c>
      <c r="U25" s="130">
        <f>M25+N25+O25+P25+Q25+R25+S25+T25</f>
        <v>185.09666666666666</v>
      </c>
      <c r="V25" s="45">
        <f>E25-U25</f>
        <v>314.90333333333331</v>
      </c>
      <c r="X25" s="5"/>
      <c r="Y25" s="5"/>
      <c r="Z25" s="2"/>
      <c r="AA25" s="2"/>
      <c r="AB25" s="2"/>
    </row>
    <row r="26" spans="1:28">
      <c r="A26" s="133">
        <f t="shared" si="0"/>
        <v>13</v>
      </c>
      <c r="B26" s="120"/>
      <c r="C26" s="120" t="s">
        <v>89</v>
      </c>
      <c r="D26" s="122" t="s">
        <v>78</v>
      </c>
      <c r="E26" s="35">
        <v>500</v>
      </c>
      <c r="F26" s="36">
        <v>0.5229166666666667</v>
      </c>
      <c r="G26" s="36">
        <v>0.54033564814814816</v>
      </c>
      <c r="H26" s="36">
        <v>1.1111111111111111E-3</v>
      </c>
      <c r="I26" s="37">
        <f>G26-F26-H26</f>
        <v>1.6307870370370355E-2</v>
      </c>
      <c r="J26" s="38">
        <f>HOUR(I26)</f>
        <v>0</v>
      </c>
      <c r="K26" s="38">
        <f>MINUTE(I26)</f>
        <v>23</v>
      </c>
      <c r="L26" s="38">
        <f>SECOND(I26)</f>
        <v>29</v>
      </c>
      <c r="M26" s="39">
        <f>(((J26*3600)+(K26*60)+L26)*2)/60</f>
        <v>46.966666666666669</v>
      </c>
      <c r="N26" s="40">
        <v>0</v>
      </c>
      <c r="O26" s="41">
        <v>22.57</v>
      </c>
      <c r="P26" s="43">
        <v>6</v>
      </c>
      <c r="Q26" s="43">
        <v>10</v>
      </c>
      <c r="R26" s="44">
        <v>29.61</v>
      </c>
      <c r="S26" s="40">
        <v>0</v>
      </c>
      <c r="T26" s="41">
        <v>74.22</v>
      </c>
      <c r="U26" s="130">
        <f>M26+N26+O26+P26+Q26+R26+S26+T26</f>
        <v>189.36666666666667</v>
      </c>
      <c r="V26" s="45">
        <f>E26-U26</f>
        <v>310.63333333333333</v>
      </c>
      <c r="X26" s="5"/>
      <c r="Y26" s="5"/>
      <c r="Z26" s="2"/>
      <c r="AA26" s="2"/>
      <c r="AB26" s="2"/>
    </row>
    <row r="27" spans="1:28">
      <c r="A27" s="133">
        <f t="shared" si="0"/>
        <v>14</v>
      </c>
      <c r="B27" s="120"/>
      <c r="C27" s="126" t="s">
        <v>131</v>
      </c>
      <c r="D27" s="121" t="s">
        <v>78</v>
      </c>
      <c r="E27" s="35">
        <v>500</v>
      </c>
      <c r="F27" s="36">
        <v>0.48749999999999999</v>
      </c>
      <c r="G27" s="36">
        <v>0.50292824074074072</v>
      </c>
      <c r="H27" s="36">
        <v>0</v>
      </c>
      <c r="I27" s="37">
        <f>G27-F27-H27</f>
        <v>1.5428240740740728E-2</v>
      </c>
      <c r="J27" s="38">
        <f>HOUR(I27)</f>
        <v>0</v>
      </c>
      <c r="K27" s="38">
        <f>MINUTE(I27)</f>
        <v>22</v>
      </c>
      <c r="L27" s="38">
        <f>SECOND(I27)</f>
        <v>13</v>
      </c>
      <c r="M27" s="39">
        <f>(((J27*3600)+(K27*60)+L27)*2)/60</f>
        <v>44.43333333333333</v>
      </c>
      <c r="N27" s="40">
        <v>0</v>
      </c>
      <c r="O27" s="41">
        <v>16.079999999999998</v>
      </c>
      <c r="P27" s="43">
        <v>0</v>
      </c>
      <c r="Q27" s="43">
        <v>12</v>
      </c>
      <c r="R27" s="44">
        <v>31.92</v>
      </c>
      <c r="S27" s="40">
        <v>0</v>
      </c>
      <c r="T27" s="41">
        <v>89.78</v>
      </c>
      <c r="U27" s="130">
        <f>M27+N27+O27+P27+Q27+R27+S27+T27</f>
        <v>194.21333333333331</v>
      </c>
      <c r="V27" s="45">
        <f>E27-U27</f>
        <v>305.78666666666669</v>
      </c>
      <c r="X27" s="5"/>
      <c r="Y27" s="5"/>
      <c r="Z27" s="2"/>
      <c r="AA27" s="2"/>
      <c r="AB27" s="2"/>
    </row>
    <row r="28" spans="1:28">
      <c r="A28" s="133">
        <f t="shared" si="0"/>
        <v>15</v>
      </c>
      <c r="B28" s="120"/>
      <c r="C28" s="120" t="s">
        <v>86</v>
      </c>
      <c r="D28" s="122" t="s">
        <v>77</v>
      </c>
      <c r="E28" s="35">
        <v>500</v>
      </c>
      <c r="F28" s="36">
        <v>0.52638888888888891</v>
      </c>
      <c r="G28" s="36">
        <v>0.54232638888888884</v>
      </c>
      <c r="H28" s="36">
        <v>0</v>
      </c>
      <c r="I28" s="37">
        <f>G28-F28-H28</f>
        <v>1.5937499999999938E-2</v>
      </c>
      <c r="J28" s="38">
        <f>HOUR(I28)</f>
        <v>0</v>
      </c>
      <c r="K28" s="38">
        <f>MINUTE(I28)</f>
        <v>22</v>
      </c>
      <c r="L28" s="38">
        <f>SECOND(I28)</f>
        <v>57</v>
      </c>
      <c r="M28" s="39">
        <f>(((J28*3600)+(K28*60)+L28)*2)/60</f>
        <v>45.9</v>
      </c>
      <c r="N28" s="40">
        <v>0</v>
      </c>
      <c r="O28" s="41">
        <v>29.93</v>
      </c>
      <c r="P28" s="43">
        <v>0</v>
      </c>
      <c r="Q28" s="43">
        <v>0</v>
      </c>
      <c r="R28" s="44">
        <v>17.739999999999998</v>
      </c>
      <c r="S28" s="40">
        <v>0</v>
      </c>
      <c r="T28" s="41">
        <v>100.75</v>
      </c>
      <c r="U28" s="130">
        <f>M28+N28+O28+P28+Q28+R28+S28+T28</f>
        <v>194.32</v>
      </c>
      <c r="V28" s="45">
        <f>E28-U28</f>
        <v>305.68</v>
      </c>
      <c r="X28" s="5"/>
      <c r="Y28" s="5"/>
      <c r="Z28" s="2"/>
      <c r="AA28" s="2"/>
      <c r="AB28" s="2"/>
    </row>
    <row r="29" spans="1:28">
      <c r="A29" s="133">
        <f t="shared" si="0"/>
        <v>16</v>
      </c>
      <c r="B29" s="120"/>
      <c r="C29" s="120" t="s">
        <v>113</v>
      </c>
      <c r="D29" s="122" t="s">
        <v>79</v>
      </c>
      <c r="E29" s="35">
        <v>500</v>
      </c>
      <c r="F29" s="46">
        <v>0.43194444444444446</v>
      </c>
      <c r="G29" s="36">
        <v>0.4505439814814815</v>
      </c>
      <c r="H29" s="36">
        <v>0</v>
      </c>
      <c r="I29" s="37">
        <f>G29-F29-H29</f>
        <v>1.8599537037037039E-2</v>
      </c>
      <c r="J29" s="38">
        <f>HOUR(I29)</f>
        <v>0</v>
      </c>
      <c r="K29" s="38">
        <f>MINUTE(I29)</f>
        <v>26</v>
      </c>
      <c r="L29" s="38">
        <f>SECOND(I29)</f>
        <v>47</v>
      </c>
      <c r="M29" s="39">
        <f>(((J29*3600)+(K29*60)+L29)*2)/60</f>
        <v>53.56666666666667</v>
      </c>
      <c r="N29" s="40">
        <v>0</v>
      </c>
      <c r="O29" s="41">
        <v>23.28</v>
      </c>
      <c r="P29" s="43">
        <v>0</v>
      </c>
      <c r="Q29" s="43">
        <v>10</v>
      </c>
      <c r="R29" s="44">
        <v>36.340000000000003</v>
      </c>
      <c r="S29" s="40">
        <v>0</v>
      </c>
      <c r="T29" s="41">
        <v>78.680000000000007</v>
      </c>
      <c r="U29" s="130">
        <f>M29+N29+O29+P29+Q29+R29+S29+T29</f>
        <v>201.86666666666667</v>
      </c>
      <c r="V29" s="45">
        <f>E29-U29</f>
        <v>298.13333333333333</v>
      </c>
      <c r="X29" s="5"/>
      <c r="Y29" s="5"/>
      <c r="Z29" s="2"/>
      <c r="AA29" s="2"/>
      <c r="AB29" s="2"/>
    </row>
    <row r="30" spans="1:28">
      <c r="A30" s="133">
        <f t="shared" si="0"/>
        <v>17</v>
      </c>
      <c r="B30" s="120"/>
      <c r="C30" s="120" t="s">
        <v>54</v>
      </c>
      <c r="D30" s="121" t="s">
        <v>75</v>
      </c>
      <c r="E30" s="35">
        <v>500</v>
      </c>
      <c r="F30" s="36">
        <v>0.47500000000000003</v>
      </c>
      <c r="G30" s="36">
        <v>0.49505787037037036</v>
      </c>
      <c r="H30" s="36">
        <v>1.8518518518518517E-3</v>
      </c>
      <c r="I30" s="37">
        <f>G30-F30-H30</f>
        <v>1.8206018518518472E-2</v>
      </c>
      <c r="J30" s="38">
        <f>HOUR(I30)</f>
        <v>0</v>
      </c>
      <c r="K30" s="38">
        <f>MINUTE(I30)</f>
        <v>26</v>
      </c>
      <c r="L30" s="38">
        <f>SECOND(I30)</f>
        <v>13</v>
      </c>
      <c r="M30" s="39">
        <f>(((J30*3600)+(K30*60)+L30)*2)/60</f>
        <v>52.43333333333333</v>
      </c>
      <c r="N30" s="40">
        <v>0</v>
      </c>
      <c r="O30" s="41">
        <v>35.6</v>
      </c>
      <c r="P30" s="43">
        <v>0</v>
      </c>
      <c r="Q30" s="43">
        <v>10</v>
      </c>
      <c r="R30" s="44">
        <v>36.33</v>
      </c>
      <c r="S30" s="40">
        <v>0</v>
      </c>
      <c r="T30" s="41">
        <v>87.63</v>
      </c>
      <c r="U30" s="130">
        <f>M30+N30+O30+P30+Q30+R30+S30+T30</f>
        <v>221.99333333333334</v>
      </c>
      <c r="V30" s="45">
        <f>E30-U30</f>
        <v>278.00666666666666</v>
      </c>
      <c r="X30" s="5"/>
      <c r="Y30" s="5"/>
      <c r="Z30" s="2"/>
      <c r="AA30" s="2"/>
      <c r="AB30" s="2"/>
    </row>
    <row r="31" spans="1:28" s="2" customFormat="1">
      <c r="A31" s="133">
        <f t="shared" si="0"/>
        <v>18</v>
      </c>
      <c r="B31" s="177" t="s">
        <v>121</v>
      </c>
      <c r="C31" s="120" t="s">
        <v>84</v>
      </c>
      <c r="D31" s="122" t="s">
        <v>76</v>
      </c>
      <c r="E31" s="35">
        <v>500</v>
      </c>
      <c r="F31" s="36">
        <v>0.3923611111111111</v>
      </c>
      <c r="G31" s="36">
        <v>0.4065509259259259</v>
      </c>
      <c r="H31" s="36">
        <v>0</v>
      </c>
      <c r="I31" s="37">
        <f>G31-F31-H31</f>
        <v>1.4189814814814794E-2</v>
      </c>
      <c r="J31" s="38">
        <f>HOUR(I31)</f>
        <v>0</v>
      </c>
      <c r="K31" s="38">
        <f>MINUTE(I31)</f>
        <v>20</v>
      </c>
      <c r="L31" s="38">
        <f>SECOND(I31)</f>
        <v>26</v>
      </c>
      <c r="M31" s="39">
        <f>(((J31*3600)+(K31*60)+L31)*2)/60</f>
        <v>40.866666666666667</v>
      </c>
      <c r="N31" s="40">
        <v>0</v>
      </c>
      <c r="O31" s="41">
        <v>20.309999999999999</v>
      </c>
      <c r="P31" s="43">
        <v>0</v>
      </c>
      <c r="Q31" s="43">
        <v>10</v>
      </c>
      <c r="R31" s="44">
        <v>18.04</v>
      </c>
      <c r="S31" s="40">
        <v>0</v>
      </c>
      <c r="T31" s="41">
        <v>59.51</v>
      </c>
      <c r="U31" s="130">
        <f>M31+N31+O31+P31+Q31+R31+S31+T31</f>
        <v>148.72666666666666</v>
      </c>
      <c r="V31" s="45">
        <f>E31-U31</f>
        <v>351.27333333333331</v>
      </c>
    </row>
    <row r="32" spans="1:28" s="2" customFormat="1">
      <c r="A32" s="133">
        <f t="shared" si="0"/>
        <v>19</v>
      </c>
      <c r="B32" s="177" t="s">
        <v>121</v>
      </c>
      <c r="C32" s="120" t="s">
        <v>104</v>
      </c>
      <c r="D32" s="122" t="s">
        <v>78</v>
      </c>
      <c r="E32" s="35">
        <v>500</v>
      </c>
      <c r="F32" s="36">
        <v>0.56041666666666667</v>
      </c>
      <c r="G32" s="36">
        <v>0.57832175925925922</v>
      </c>
      <c r="H32" s="36">
        <v>0</v>
      </c>
      <c r="I32" s="37">
        <f>G32-F32-H32</f>
        <v>1.7905092592592542E-2</v>
      </c>
      <c r="J32" s="38">
        <f>HOUR(I32)</f>
        <v>0</v>
      </c>
      <c r="K32" s="38">
        <f>MINUTE(I32)</f>
        <v>25</v>
      </c>
      <c r="L32" s="38">
        <f>SECOND(I32)</f>
        <v>47</v>
      </c>
      <c r="M32" s="39">
        <f>(((J32*3600)+(K32*60)+L32)*2)/60</f>
        <v>51.56666666666667</v>
      </c>
      <c r="N32" s="40">
        <v>0</v>
      </c>
      <c r="O32" s="41">
        <v>24.55</v>
      </c>
      <c r="P32" s="43">
        <v>0</v>
      </c>
      <c r="Q32" s="43">
        <v>30</v>
      </c>
      <c r="R32" s="44">
        <v>41.46</v>
      </c>
      <c r="S32" s="40">
        <v>0</v>
      </c>
      <c r="T32" s="41">
        <v>74.88</v>
      </c>
      <c r="U32" s="130">
        <f>M32+N32+O32+P32+Q32+R32+S32+T32</f>
        <v>222.45666666666668</v>
      </c>
      <c r="V32" s="45">
        <f>E32-U32</f>
        <v>277.54333333333329</v>
      </c>
    </row>
    <row r="33" spans="1:22" s="2" customFormat="1">
      <c r="A33" s="133">
        <f t="shared" si="0"/>
        <v>20</v>
      </c>
      <c r="B33" s="177" t="s">
        <v>122</v>
      </c>
      <c r="C33" s="120" t="s">
        <v>110</v>
      </c>
      <c r="D33" s="122" t="s">
        <v>109</v>
      </c>
      <c r="E33" s="35">
        <v>500</v>
      </c>
      <c r="F33" s="46">
        <v>0.42222222222222222</v>
      </c>
      <c r="G33" s="36">
        <v>0.43829861111111112</v>
      </c>
      <c r="H33" s="36">
        <v>0</v>
      </c>
      <c r="I33" s="37">
        <f>G33-F33-H33</f>
        <v>1.6076388888888904E-2</v>
      </c>
      <c r="J33" s="38">
        <f>HOUR(I33)</f>
        <v>0</v>
      </c>
      <c r="K33" s="38">
        <f>MINUTE(I33)</f>
        <v>23</v>
      </c>
      <c r="L33" s="38">
        <f>SECOND(I33)</f>
        <v>9</v>
      </c>
      <c r="M33" s="39">
        <f>(((J33*3600)+(K33*60)+L33)*2)/60</f>
        <v>46.3</v>
      </c>
      <c r="N33" s="40">
        <v>0</v>
      </c>
      <c r="O33" s="41">
        <v>19.63</v>
      </c>
      <c r="P33" s="43">
        <v>0</v>
      </c>
      <c r="Q33" s="43">
        <v>200</v>
      </c>
      <c r="R33" s="44">
        <v>0</v>
      </c>
      <c r="S33" s="40">
        <v>0</v>
      </c>
      <c r="T33" s="41">
        <v>20.059999999999999</v>
      </c>
      <c r="U33" s="130">
        <f>M33+N33+O33+P33+Q33+R33+S33+T33</f>
        <v>285.99</v>
      </c>
      <c r="V33" s="45">
        <f>E33-U33</f>
        <v>214.01</v>
      </c>
    </row>
    <row r="34" spans="1:22">
      <c r="M34" s="70"/>
    </row>
  </sheetData>
  <sheetProtection selectLockedCells="1"/>
  <sortState ref="B14:V30">
    <sortCondition descending="1" ref="V14:V30"/>
  </sortState>
  <mergeCells count="11">
    <mergeCell ref="B6:D6"/>
    <mergeCell ref="N10:O10"/>
    <mergeCell ref="Q10:R10"/>
    <mergeCell ref="S10:T10"/>
    <mergeCell ref="G11:G12"/>
    <mergeCell ref="H11:H12"/>
    <mergeCell ref="I11:I12"/>
    <mergeCell ref="N11:O12"/>
    <mergeCell ref="P11:P12"/>
    <mergeCell ref="Q11:R12"/>
    <mergeCell ref="S11:T12"/>
  </mergeCells>
  <phoneticPr fontId="2" type="noConversion"/>
  <conditionalFormatting sqref="V14:V33">
    <cfRule type="cellIs" dxfId="29" priority="5" operator="lessThan">
      <formula>500</formula>
    </cfRule>
  </conditionalFormatting>
  <conditionalFormatting sqref="I14:I33">
    <cfRule type="cellIs" dxfId="28" priority="3" operator="equal">
      <formula>0</formula>
    </cfRule>
  </conditionalFormatting>
  <conditionalFormatting sqref="V29">
    <cfRule type="cellIs" dxfId="27" priority="1" operator="lessThan">
      <formula>500</formula>
    </cfRule>
    <cfRule type="cellIs" dxfId="26" priority="2" operator="lessThan">
      <formula>341.85</formula>
    </cfRule>
  </conditionalFormatting>
  <pageMargins left="0.35433070866141736" right="0.51181102362204722" top="0.39370078740157483" bottom="0.19685039370078741" header="0.19685039370078741" footer="0"/>
  <pageSetup paperSize="9" scale="84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  <pageSetUpPr fitToPage="1"/>
  </sheetPr>
  <dimension ref="A1:AC41"/>
  <sheetViews>
    <sheetView topLeftCell="B6" zoomScale="112" zoomScaleNormal="112" zoomScaleSheetLayoutView="100" workbookViewId="0">
      <pane xSplit="3" ySplit="8" topLeftCell="E20" activePane="bottomRight" state="frozen"/>
      <selection activeCell="B6" sqref="B6"/>
      <selection pane="topRight" activeCell="E6" sqref="E6"/>
      <selection pane="bottomLeft" activeCell="B14" sqref="B14"/>
      <selection pane="bottomRight" activeCell="W22" sqref="W22"/>
    </sheetView>
  </sheetViews>
  <sheetFormatPr defaultRowHeight="12.75"/>
  <cols>
    <col min="1" max="1" width="7.42578125" style="7" bestFit="1" customWidth="1"/>
    <col min="2" max="2" width="6.140625" style="7" customWidth="1"/>
    <col min="3" max="3" width="24.5703125" style="7" customWidth="1"/>
    <col min="4" max="4" width="13.42578125" style="7" customWidth="1"/>
    <col min="5" max="5" width="5.7109375" style="7" bestFit="1" customWidth="1"/>
    <col min="6" max="9" width="8.7109375" style="47" customWidth="1"/>
    <col min="10" max="12" width="10.28515625" style="48" hidden="1" customWidth="1"/>
    <col min="13" max="13" width="8.7109375" style="49" customWidth="1"/>
    <col min="14" max="15" width="5.7109375" style="7" customWidth="1"/>
    <col min="16" max="16" width="6.7109375" style="7" customWidth="1"/>
    <col min="17" max="17" width="5.7109375" style="50" customWidth="1"/>
    <col min="18" max="20" width="5.7109375" style="7" customWidth="1"/>
    <col min="21" max="21" width="8.7109375" style="7" customWidth="1"/>
    <col min="22" max="22" width="9.7109375" style="7" customWidth="1"/>
  </cols>
  <sheetData>
    <row r="1" spans="1:29" ht="17.25">
      <c r="A1" s="55"/>
      <c r="B1" s="51"/>
      <c r="C1" s="51"/>
      <c r="D1" s="51"/>
      <c r="E1" s="51"/>
      <c r="F1" s="52"/>
      <c r="G1" s="52"/>
      <c r="H1" s="52"/>
      <c r="I1" s="52"/>
      <c r="J1" s="53"/>
      <c r="K1" s="53"/>
      <c r="L1" s="53"/>
      <c r="M1" s="54"/>
      <c r="N1" s="55"/>
      <c r="O1" s="56"/>
      <c r="P1" s="55"/>
      <c r="Q1" s="57"/>
      <c r="R1" s="57"/>
      <c r="S1" s="55"/>
      <c r="T1" s="55"/>
      <c r="U1" s="55"/>
      <c r="V1" s="55"/>
      <c r="X1" s="67"/>
      <c r="Y1" s="67"/>
      <c r="Z1" s="67"/>
    </row>
    <row r="2" spans="1:29" s="1" customFormat="1" ht="18.75">
      <c r="A2" s="55"/>
      <c r="B2" s="58"/>
      <c r="C2" s="58"/>
      <c r="D2" s="59"/>
      <c r="E2" s="51"/>
      <c r="F2" s="52"/>
      <c r="G2" s="52"/>
      <c r="H2" s="52"/>
      <c r="I2" s="139" t="s">
        <v>53</v>
      </c>
      <c r="J2" s="140"/>
      <c r="K2" s="140"/>
      <c r="L2" s="140"/>
      <c r="M2" s="141"/>
      <c r="N2" s="142"/>
      <c r="O2" s="143"/>
      <c r="P2" s="144"/>
      <c r="Q2" s="60"/>
      <c r="R2" s="60"/>
      <c r="S2" s="60"/>
      <c r="T2" s="60"/>
      <c r="U2" s="60"/>
      <c r="V2" s="55"/>
      <c r="X2" s="67"/>
      <c r="Y2" s="67"/>
      <c r="Z2" s="67"/>
      <c r="AA2" s="3"/>
      <c r="AB2" s="3"/>
      <c r="AC2" s="3"/>
    </row>
    <row r="3" spans="1:29" ht="15.75">
      <c r="A3" s="55"/>
      <c r="B3" s="55"/>
      <c r="C3" s="55"/>
      <c r="D3" s="55"/>
      <c r="E3" s="55"/>
      <c r="F3" s="61"/>
      <c r="G3" s="61"/>
      <c r="H3" s="61"/>
      <c r="I3" s="139" t="s">
        <v>119</v>
      </c>
      <c r="J3" s="145"/>
      <c r="K3" s="145"/>
      <c r="L3" s="145"/>
      <c r="M3" s="146"/>
      <c r="N3" s="147"/>
      <c r="O3" s="148"/>
      <c r="P3" s="149"/>
      <c r="Q3" s="55"/>
      <c r="R3" s="63"/>
      <c r="S3" s="55"/>
      <c r="T3" s="55"/>
      <c r="U3" s="55"/>
      <c r="V3" s="55"/>
      <c r="X3" s="67"/>
      <c r="Y3" s="67"/>
      <c r="Z3" s="67"/>
      <c r="AA3" s="2"/>
      <c r="AB3" s="2"/>
      <c r="AC3" s="2"/>
    </row>
    <row r="4" spans="1:29" ht="15.75">
      <c r="A4" s="55"/>
      <c r="B4" s="55"/>
      <c r="C4" s="55"/>
      <c r="D4" s="55"/>
      <c r="E4" s="55"/>
      <c r="F4" s="61"/>
      <c r="G4" s="61"/>
      <c r="H4" s="61"/>
      <c r="I4" s="150" t="s">
        <v>120</v>
      </c>
      <c r="J4" s="145"/>
      <c r="K4" s="145"/>
      <c r="L4" s="145"/>
      <c r="M4" s="150"/>
      <c r="N4" s="147"/>
      <c r="O4" s="148"/>
      <c r="P4" s="151"/>
      <c r="Q4" s="65"/>
      <c r="R4" s="55"/>
      <c r="S4" s="55"/>
      <c r="T4" s="64"/>
      <c r="U4" s="55"/>
      <c r="V4" s="55"/>
      <c r="X4" s="67"/>
      <c r="Y4" s="67"/>
      <c r="Z4" s="67"/>
      <c r="AA4" s="2"/>
      <c r="AB4" s="2"/>
      <c r="AC4" s="2"/>
    </row>
    <row r="5" spans="1:29" ht="15.75">
      <c r="A5" s="55"/>
      <c r="B5" s="55"/>
      <c r="C5" s="55"/>
      <c r="D5" s="55"/>
      <c r="E5" s="55"/>
      <c r="F5" s="61"/>
      <c r="G5" s="61"/>
      <c r="H5" s="61"/>
      <c r="I5" s="61"/>
      <c r="J5" s="62"/>
      <c r="K5" s="62"/>
      <c r="L5" s="62"/>
      <c r="M5" s="66"/>
      <c r="N5" s="55"/>
      <c r="O5" s="56"/>
      <c r="P5" s="55"/>
      <c r="Q5" s="55"/>
      <c r="R5" s="63"/>
      <c r="S5" s="55"/>
      <c r="T5" s="55"/>
      <c r="U5" s="55"/>
      <c r="V5" s="55"/>
      <c r="X5" s="67"/>
      <c r="Y5" s="67"/>
      <c r="Z5" s="67"/>
      <c r="AA5" s="2"/>
      <c r="AB5" s="2"/>
      <c r="AC5" s="2"/>
    </row>
    <row r="6" spans="1:29" ht="18.75">
      <c r="A6" s="55"/>
      <c r="B6" s="152" t="s">
        <v>52</v>
      </c>
      <c r="C6" s="152"/>
      <c r="D6" s="152"/>
      <c r="E6" s="55"/>
      <c r="F6" s="61"/>
      <c r="G6" s="61"/>
      <c r="H6" s="61"/>
      <c r="I6" s="61"/>
      <c r="J6" s="62"/>
      <c r="K6" s="62"/>
      <c r="L6" s="62"/>
      <c r="M6" s="66"/>
      <c r="N6" s="55"/>
      <c r="O6" s="56"/>
      <c r="P6" s="55"/>
      <c r="Q6" s="55"/>
      <c r="R6" s="55"/>
      <c r="S6" s="55"/>
      <c r="T6" s="55"/>
      <c r="U6" s="55"/>
      <c r="V6" s="55"/>
      <c r="X6" s="67"/>
      <c r="Y6" s="67"/>
      <c r="Z6" s="67"/>
      <c r="AA6" s="2"/>
      <c r="AB6" s="2"/>
      <c r="AC6" s="2"/>
    </row>
    <row r="7" spans="1:29">
      <c r="A7" s="9"/>
      <c r="B7" s="9"/>
      <c r="C7" s="9"/>
      <c r="D7" s="9"/>
      <c r="E7" s="10"/>
      <c r="F7" s="11"/>
      <c r="G7" s="11"/>
      <c r="H7" s="11"/>
      <c r="I7" s="11"/>
      <c r="J7" s="10"/>
      <c r="K7" s="10"/>
      <c r="L7" s="10"/>
      <c r="M7" s="68"/>
      <c r="N7" s="10"/>
      <c r="O7" s="10"/>
      <c r="P7" s="9"/>
      <c r="Q7" s="10"/>
      <c r="R7" s="9"/>
      <c r="S7" s="9"/>
      <c r="T7" s="9"/>
      <c r="U7" s="9"/>
      <c r="V7" s="9"/>
      <c r="X7" s="2"/>
      <c r="Y7" s="2"/>
      <c r="Z7" s="2"/>
      <c r="AA7" s="2"/>
      <c r="AB7" s="2"/>
      <c r="AC7" s="2"/>
    </row>
    <row r="8" spans="1:29" ht="18.75">
      <c r="A8" s="9"/>
      <c r="B8" s="12" t="s">
        <v>46</v>
      </c>
      <c r="C8" s="12"/>
      <c r="E8" s="13"/>
      <c r="F8" s="14"/>
      <c r="G8" s="14"/>
      <c r="H8" s="14"/>
      <c r="I8" s="14"/>
      <c r="J8" s="15"/>
      <c r="K8" s="15"/>
      <c r="L8" s="15"/>
      <c r="M8" s="69"/>
      <c r="O8" s="13"/>
      <c r="P8" s="9"/>
      <c r="Q8" s="8"/>
      <c r="R8" s="9"/>
      <c r="S8" s="9"/>
      <c r="T8" s="9"/>
      <c r="U8" s="9"/>
      <c r="V8" s="9"/>
      <c r="X8" s="2"/>
      <c r="Y8" s="2"/>
      <c r="Z8" s="2"/>
      <c r="AA8" s="2"/>
      <c r="AB8" s="2"/>
      <c r="AC8" s="2"/>
    </row>
    <row r="9" spans="1:29" ht="13.5" thickBot="1">
      <c r="A9" s="21"/>
      <c r="B9" s="16"/>
      <c r="C9" s="16"/>
      <c r="D9" s="16"/>
      <c r="E9" s="16"/>
      <c r="F9" s="17"/>
      <c r="G9" s="17"/>
      <c r="H9" s="17"/>
      <c r="I9" s="18"/>
      <c r="J9" s="19"/>
      <c r="K9" s="19"/>
      <c r="L9" s="19"/>
      <c r="M9" s="20"/>
      <c r="N9" s="23"/>
      <c r="O9" s="24"/>
      <c r="P9" s="21"/>
      <c r="Q9" s="22"/>
      <c r="R9" s="22"/>
      <c r="S9" s="22"/>
      <c r="T9" s="21"/>
      <c r="U9" s="21"/>
      <c r="V9" s="21"/>
      <c r="X9" s="5"/>
      <c r="Y9" s="5"/>
      <c r="Z9" s="5"/>
      <c r="AA9" s="2"/>
      <c r="AB9" s="2"/>
      <c r="AC9" s="2"/>
    </row>
    <row r="10" spans="1:29" ht="15">
      <c r="A10" s="9"/>
      <c r="B10" s="178"/>
      <c r="C10" s="71" t="s">
        <v>7</v>
      </c>
      <c r="D10" s="71" t="s">
        <v>13</v>
      </c>
      <c r="E10" s="72" t="s">
        <v>6</v>
      </c>
      <c r="F10" s="73" t="s">
        <v>18</v>
      </c>
      <c r="G10" s="74" t="s">
        <v>18</v>
      </c>
      <c r="H10" s="75" t="s">
        <v>25</v>
      </c>
      <c r="I10" s="74" t="s">
        <v>20</v>
      </c>
      <c r="J10" s="76"/>
      <c r="K10" s="77"/>
      <c r="L10" s="78"/>
      <c r="M10" s="79" t="s">
        <v>2</v>
      </c>
      <c r="N10" s="153" t="s">
        <v>36</v>
      </c>
      <c r="O10" s="154"/>
      <c r="P10" s="80" t="s">
        <v>37</v>
      </c>
      <c r="Q10" s="153" t="s">
        <v>38</v>
      </c>
      <c r="R10" s="154"/>
      <c r="S10" s="153" t="s">
        <v>39</v>
      </c>
      <c r="T10" s="154"/>
      <c r="U10" s="81" t="s">
        <v>11</v>
      </c>
      <c r="V10" s="9"/>
      <c r="X10" s="5"/>
      <c r="Y10" s="5"/>
      <c r="Z10" s="2"/>
      <c r="AA10" s="2"/>
      <c r="AB10" s="2"/>
    </row>
    <row r="11" spans="1:29" ht="12.75" customHeight="1">
      <c r="A11" s="9"/>
      <c r="B11" s="179"/>
      <c r="C11" s="82"/>
      <c r="D11" s="82"/>
      <c r="E11" s="83"/>
      <c r="F11" s="84"/>
      <c r="G11" s="155" t="s">
        <v>23</v>
      </c>
      <c r="H11" s="155" t="s">
        <v>3</v>
      </c>
      <c r="I11" s="155" t="s">
        <v>3</v>
      </c>
      <c r="J11" s="85"/>
      <c r="K11" s="86"/>
      <c r="L11" s="87"/>
      <c r="M11" s="88"/>
      <c r="N11" s="156" t="s">
        <v>34</v>
      </c>
      <c r="O11" s="157"/>
      <c r="P11" s="158" t="s">
        <v>35</v>
      </c>
      <c r="Q11" s="156" t="s">
        <v>30</v>
      </c>
      <c r="R11" s="157"/>
      <c r="S11" s="156" t="s">
        <v>15</v>
      </c>
      <c r="T11" s="157"/>
      <c r="U11" s="89"/>
      <c r="V11" s="9"/>
      <c r="X11" s="5"/>
      <c r="Y11" s="5"/>
      <c r="Z11" s="2"/>
      <c r="AA11" s="2"/>
      <c r="AB11" s="2"/>
    </row>
    <row r="12" spans="1:29" ht="15.75" thickBot="1">
      <c r="A12" s="9"/>
      <c r="B12" s="179"/>
      <c r="C12" s="82"/>
      <c r="D12" s="82"/>
      <c r="E12" s="83"/>
      <c r="F12" s="84"/>
      <c r="G12" s="155"/>
      <c r="H12" s="155"/>
      <c r="I12" s="155"/>
      <c r="J12" s="85"/>
      <c r="K12" s="86"/>
      <c r="L12" s="87"/>
      <c r="M12" s="88" t="s">
        <v>27</v>
      </c>
      <c r="N12" s="156"/>
      <c r="O12" s="157"/>
      <c r="P12" s="158"/>
      <c r="Q12" s="156"/>
      <c r="R12" s="157"/>
      <c r="S12" s="156"/>
      <c r="T12" s="157"/>
      <c r="U12" s="89"/>
      <c r="V12" s="9"/>
      <c r="X12" s="5"/>
      <c r="Y12" s="5"/>
      <c r="Z12" s="2"/>
      <c r="AA12" s="2"/>
      <c r="AB12" s="2"/>
    </row>
    <row r="13" spans="1:29" ht="15.75" customHeight="1">
      <c r="A13" s="96" t="s">
        <v>0</v>
      </c>
      <c r="B13" s="179"/>
      <c r="C13" s="82" t="s">
        <v>1</v>
      </c>
      <c r="D13" s="82" t="s">
        <v>14</v>
      </c>
      <c r="E13" s="83" t="s">
        <v>4</v>
      </c>
      <c r="F13" s="84" t="s">
        <v>19</v>
      </c>
      <c r="G13" s="90" t="s">
        <v>22</v>
      </c>
      <c r="H13" s="91" t="s">
        <v>11</v>
      </c>
      <c r="I13" s="90" t="s">
        <v>21</v>
      </c>
      <c r="J13" s="85"/>
      <c r="K13" s="86"/>
      <c r="L13" s="87"/>
      <c r="M13" s="88" t="s">
        <v>8</v>
      </c>
      <c r="N13" s="92" t="s">
        <v>9</v>
      </c>
      <c r="O13" s="93" t="s">
        <v>10</v>
      </c>
      <c r="P13" s="94" t="s">
        <v>9</v>
      </c>
      <c r="Q13" s="92" t="s">
        <v>9</v>
      </c>
      <c r="R13" s="93" t="s">
        <v>10</v>
      </c>
      <c r="S13" s="92" t="s">
        <v>9</v>
      </c>
      <c r="T13" s="93" t="s">
        <v>10</v>
      </c>
      <c r="U13" s="89" t="s">
        <v>12</v>
      </c>
      <c r="V13" s="95" t="s">
        <v>5</v>
      </c>
      <c r="X13" s="5"/>
      <c r="Y13" s="5"/>
      <c r="Z13" s="2"/>
      <c r="AA13" s="2"/>
      <c r="AB13" s="2"/>
    </row>
    <row r="14" spans="1:29">
      <c r="A14" s="132"/>
      <c r="B14" s="34">
        <v>1</v>
      </c>
      <c r="C14" s="124" t="s">
        <v>112</v>
      </c>
      <c r="D14" s="122" t="s">
        <v>68</v>
      </c>
      <c r="E14" s="35">
        <v>500</v>
      </c>
      <c r="F14" s="36">
        <v>0.39861111111111108</v>
      </c>
      <c r="G14" s="36">
        <v>0.41335648148148146</v>
      </c>
      <c r="H14" s="36">
        <v>3.7152777777777774E-3</v>
      </c>
      <c r="I14" s="37">
        <f>G14-F14-H14</f>
        <v>1.1030092592592603E-2</v>
      </c>
      <c r="J14" s="38">
        <f>HOUR(I14)</f>
        <v>0</v>
      </c>
      <c r="K14" s="38">
        <f>MINUTE(I14)</f>
        <v>15</v>
      </c>
      <c r="L14" s="38">
        <f>SECOND(I14)</f>
        <v>53</v>
      </c>
      <c r="M14" s="39">
        <f>(((J14*3600)+(K14*60)+L14)*2)/60</f>
        <v>31.766666666666666</v>
      </c>
      <c r="N14" s="40">
        <v>0</v>
      </c>
      <c r="O14" s="41">
        <v>15.78</v>
      </c>
      <c r="P14" s="43">
        <v>0</v>
      </c>
      <c r="Q14" s="43">
        <v>0</v>
      </c>
      <c r="R14" s="44">
        <v>17.86</v>
      </c>
      <c r="S14" s="40">
        <v>0</v>
      </c>
      <c r="T14" s="41">
        <v>50.38</v>
      </c>
      <c r="U14" s="130">
        <f>M14+N14+O14+P14+Q14+R14+S14+T14</f>
        <v>115.78666666666666</v>
      </c>
      <c r="V14" s="45">
        <f>E14-U14</f>
        <v>384.21333333333337</v>
      </c>
      <c r="X14" s="5"/>
      <c r="Y14" s="5"/>
      <c r="Z14" s="2"/>
      <c r="AA14" s="2"/>
      <c r="AB14" s="2"/>
    </row>
    <row r="15" spans="1:29">
      <c r="A15" s="133"/>
      <c r="B15" s="34">
        <f>SUM(B14+1)</f>
        <v>2</v>
      </c>
      <c r="C15" s="123" t="s">
        <v>95</v>
      </c>
      <c r="D15" s="122" t="s">
        <v>75</v>
      </c>
      <c r="E15" s="35">
        <v>500</v>
      </c>
      <c r="F15" s="36">
        <v>0.42777777777777781</v>
      </c>
      <c r="G15" s="36">
        <v>0.44020833333333331</v>
      </c>
      <c r="H15" s="36">
        <v>0</v>
      </c>
      <c r="I15" s="37">
        <f>G15-F15-H15</f>
        <v>1.24305555555555E-2</v>
      </c>
      <c r="J15" s="38">
        <f>HOUR(I15)</f>
        <v>0</v>
      </c>
      <c r="K15" s="38">
        <f>MINUTE(I15)</f>
        <v>17</v>
      </c>
      <c r="L15" s="38">
        <f>SECOND(I15)</f>
        <v>54</v>
      </c>
      <c r="M15" s="39">
        <f>(((J15*3600)+(K15*60)+L15)*2)/60</f>
        <v>35.799999999999997</v>
      </c>
      <c r="N15" s="40">
        <v>0</v>
      </c>
      <c r="O15" s="41">
        <v>14.99</v>
      </c>
      <c r="P15" s="43">
        <v>2</v>
      </c>
      <c r="Q15" s="43">
        <v>0</v>
      </c>
      <c r="R15" s="44">
        <v>15.76</v>
      </c>
      <c r="S15" s="40">
        <v>0</v>
      </c>
      <c r="T15" s="41">
        <v>54.77</v>
      </c>
      <c r="U15" s="130">
        <f>M15+N15+O15+P15+Q15+R15+S15+T15</f>
        <v>123.32</v>
      </c>
      <c r="V15" s="45">
        <f>E15-U15</f>
        <v>376.68</v>
      </c>
      <c r="X15" s="5"/>
      <c r="Y15" s="5"/>
      <c r="Z15" s="2"/>
      <c r="AA15" s="2"/>
      <c r="AB15" s="2"/>
    </row>
    <row r="16" spans="1:29">
      <c r="A16" s="133"/>
      <c r="B16" s="34">
        <f t="shared" ref="B16:B40" si="0">SUM(B15+1)</f>
        <v>3</v>
      </c>
      <c r="C16" s="123" t="s">
        <v>100</v>
      </c>
      <c r="D16" s="122" t="s">
        <v>109</v>
      </c>
      <c r="E16" s="35">
        <v>500</v>
      </c>
      <c r="F16" s="36">
        <v>0.44166666666666665</v>
      </c>
      <c r="G16" s="36">
        <v>0.45375000000000004</v>
      </c>
      <c r="H16" s="36">
        <v>0</v>
      </c>
      <c r="I16" s="37">
        <f>G16-F16-H16</f>
        <v>1.208333333333339E-2</v>
      </c>
      <c r="J16" s="38">
        <f>HOUR(I16)</f>
        <v>0</v>
      </c>
      <c r="K16" s="38">
        <f>MINUTE(I16)</f>
        <v>17</v>
      </c>
      <c r="L16" s="38">
        <f>SECOND(I16)</f>
        <v>24</v>
      </c>
      <c r="M16" s="39">
        <f>(((J16*3600)+(K16*60)+L16)*2)/60</f>
        <v>34.799999999999997</v>
      </c>
      <c r="N16" s="40">
        <v>0</v>
      </c>
      <c r="O16" s="41">
        <v>16.68</v>
      </c>
      <c r="P16" s="43">
        <v>0</v>
      </c>
      <c r="Q16" s="43">
        <v>0</v>
      </c>
      <c r="R16" s="44">
        <v>21.53</v>
      </c>
      <c r="S16" s="40">
        <v>0</v>
      </c>
      <c r="T16" s="41">
        <v>58.38</v>
      </c>
      <c r="U16" s="130">
        <f>M16+N16+O16+P16+Q16+R16+S16+T16</f>
        <v>131.38999999999999</v>
      </c>
      <c r="V16" s="45">
        <f>E16-U16</f>
        <v>368.61</v>
      </c>
      <c r="X16" s="5"/>
      <c r="Y16" s="5"/>
      <c r="Z16" s="2"/>
      <c r="AA16" s="2"/>
      <c r="AB16" s="2"/>
    </row>
    <row r="17" spans="1:28">
      <c r="A17" s="133"/>
      <c r="B17" s="34">
        <f t="shared" si="0"/>
        <v>4</v>
      </c>
      <c r="C17" s="124" t="s">
        <v>97</v>
      </c>
      <c r="D17" s="121" t="s">
        <v>97</v>
      </c>
      <c r="E17" s="35">
        <v>500</v>
      </c>
      <c r="F17" s="36">
        <v>0.375</v>
      </c>
      <c r="G17" s="36">
        <v>0.3898726851851852</v>
      </c>
      <c r="H17" s="36">
        <v>0</v>
      </c>
      <c r="I17" s="37">
        <f>G17-F17-H17</f>
        <v>1.4872685185185197E-2</v>
      </c>
      <c r="J17" s="38">
        <f>HOUR(I17)</f>
        <v>0</v>
      </c>
      <c r="K17" s="38">
        <f>MINUTE(I17)</f>
        <v>21</v>
      </c>
      <c r="L17" s="38">
        <f>SECOND(I17)</f>
        <v>25</v>
      </c>
      <c r="M17" s="39">
        <f>(((J17*3600)+(K17*60)+L17)*2)/60</f>
        <v>42.833333333333336</v>
      </c>
      <c r="N17" s="40">
        <v>0</v>
      </c>
      <c r="O17" s="41">
        <v>15.63</v>
      </c>
      <c r="P17" s="43">
        <v>0</v>
      </c>
      <c r="Q17" s="43">
        <v>10</v>
      </c>
      <c r="R17" s="44">
        <v>14.5</v>
      </c>
      <c r="S17" s="40">
        <v>0</v>
      </c>
      <c r="T17" s="41">
        <v>53.02</v>
      </c>
      <c r="U17" s="130">
        <f>M17+N17+O17+P17+Q17+R17+S17+T17</f>
        <v>135.98333333333335</v>
      </c>
      <c r="V17" s="45">
        <f>E17-U17</f>
        <v>364.01666666666665</v>
      </c>
      <c r="X17" s="5"/>
      <c r="Y17" s="5"/>
      <c r="Z17" s="2"/>
      <c r="AA17" s="2"/>
      <c r="AB17" s="2"/>
    </row>
    <row r="18" spans="1:28">
      <c r="A18" s="133"/>
      <c r="B18" s="34">
        <f t="shared" si="0"/>
        <v>5</v>
      </c>
      <c r="C18" s="124" t="s">
        <v>98</v>
      </c>
      <c r="D18" s="121" t="s">
        <v>76</v>
      </c>
      <c r="E18" s="35">
        <v>500</v>
      </c>
      <c r="F18" s="36">
        <v>0.53125</v>
      </c>
      <c r="G18" s="36">
        <v>0.54479166666666667</v>
      </c>
      <c r="H18" s="36">
        <v>0</v>
      </c>
      <c r="I18" s="37">
        <f>G18-F18-H18</f>
        <v>1.3541666666666674E-2</v>
      </c>
      <c r="J18" s="38">
        <f>HOUR(I18)</f>
        <v>0</v>
      </c>
      <c r="K18" s="38">
        <f>MINUTE(I18)</f>
        <v>19</v>
      </c>
      <c r="L18" s="38">
        <f>SECOND(I18)</f>
        <v>30</v>
      </c>
      <c r="M18" s="39">
        <f>(((J18*3600)+(K18*60)+L18)*2)/60</f>
        <v>39</v>
      </c>
      <c r="N18" s="40">
        <v>5</v>
      </c>
      <c r="O18" s="41">
        <v>16.32</v>
      </c>
      <c r="P18" s="43">
        <v>0</v>
      </c>
      <c r="Q18" s="43">
        <v>0</v>
      </c>
      <c r="R18" s="44">
        <v>19.149999999999999</v>
      </c>
      <c r="S18" s="40">
        <v>0</v>
      </c>
      <c r="T18" s="41">
        <v>58.29</v>
      </c>
      <c r="U18" s="130">
        <f>M18+N18+O18+P18+Q18+R18+S18+T18</f>
        <v>137.76</v>
      </c>
      <c r="V18" s="45">
        <f>E18-U18</f>
        <v>362.24</v>
      </c>
      <c r="X18" s="5"/>
      <c r="Y18" s="5"/>
      <c r="Z18" s="2"/>
      <c r="AA18" s="2"/>
      <c r="AB18" s="2"/>
    </row>
    <row r="19" spans="1:28">
      <c r="A19" s="133"/>
      <c r="B19" s="34">
        <f t="shared" si="0"/>
        <v>6</v>
      </c>
      <c r="C19" s="125" t="s">
        <v>105</v>
      </c>
      <c r="D19" s="122" t="s">
        <v>93</v>
      </c>
      <c r="E19" s="35">
        <v>500</v>
      </c>
      <c r="F19" s="36">
        <v>0.51388888888888895</v>
      </c>
      <c r="G19" s="36">
        <v>0.52956018518518522</v>
      </c>
      <c r="H19" s="36">
        <v>2.1759259259259258E-3</v>
      </c>
      <c r="I19" s="37">
        <f>G19-F19-H19</f>
        <v>1.3495370370370342E-2</v>
      </c>
      <c r="J19" s="38">
        <f>HOUR(I19)</f>
        <v>0</v>
      </c>
      <c r="K19" s="38">
        <f>MINUTE(I19)</f>
        <v>19</v>
      </c>
      <c r="L19" s="38">
        <f>SECOND(I19)</f>
        <v>26</v>
      </c>
      <c r="M19" s="39">
        <f>(((J19*3600)+(K19*60)+L19)*2)/60</f>
        <v>38.866666666666667</v>
      </c>
      <c r="N19" s="40">
        <v>0</v>
      </c>
      <c r="O19" s="41">
        <v>18.79</v>
      </c>
      <c r="P19" s="43">
        <v>2</v>
      </c>
      <c r="Q19" s="43">
        <v>0</v>
      </c>
      <c r="R19" s="44">
        <v>25.77</v>
      </c>
      <c r="S19" s="40">
        <v>0</v>
      </c>
      <c r="T19" s="41">
        <v>58.17</v>
      </c>
      <c r="U19" s="130">
        <f>M19+N19+O19+P19+Q19+R19+S19+T19</f>
        <v>143.59666666666666</v>
      </c>
      <c r="V19" s="45">
        <f>E19-U19</f>
        <v>356.40333333333331</v>
      </c>
      <c r="X19" s="5"/>
      <c r="Y19" s="4"/>
      <c r="Z19" s="2"/>
      <c r="AA19" s="2"/>
      <c r="AB19" s="2"/>
    </row>
    <row r="20" spans="1:28">
      <c r="A20" s="133"/>
      <c r="B20" s="34">
        <f t="shared" si="0"/>
        <v>7</v>
      </c>
      <c r="C20" s="123" t="s">
        <v>99</v>
      </c>
      <c r="D20" s="122" t="s">
        <v>76</v>
      </c>
      <c r="E20" s="35">
        <v>500</v>
      </c>
      <c r="F20" s="36">
        <v>0.39513888888888887</v>
      </c>
      <c r="G20" s="36">
        <v>0.41061342592592592</v>
      </c>
      <c r="H20" s="36">
        <v>1.0995370370370371E-3</v>
      </c>
      <c r="I20" s="37">
        <f>G20-F20-H20</f>
        <v>1.4375000000000013E-2</v>
      </c>
      <c r="J20" s="38">
        <f>HOUR(I20)</f>
        <v>0</v>
      </c>
      <c r="K20" s="38">
        <f>MINUTE(I20)</f>
        <v>20</v>
      </c>
      <c r="L20" s="38">
        <f>SECOND(I20)</f>
        <v>42</v>
      </c>
      <c r="M20" s="39">
        <f>(((J20*3600)+(K20*60)+L20)*2)/60</f>
        <v>41.4</v>
      </c>
      <c r="N20" s="40">
        <v>0</v>
      </c>
      <c r="O20" s="41">
        <v>19.97</v>
      </c>
      <c r="P20" s="43">
        <v>0</v>
      </c>
      <c r="Q20" s="43">
        <v>0</v>
      </c>
      <c r="R20" s="44">
        <v>29.13</v>
      </c>
      <c r="S20" s="40">
        <v>0</v>
      </c>
      <c r="T20" s="41">
        <v>63.66</v>
      </c>
      <c r="U20" s="130">
        <f>M20+N20+O20+P20+Q20+R20+S20+T20</f>
        <v>154.16</v>
      </c>
      <c r="V20" s="45">
        <f>E20-U20</f>
        <v>345.84000000000003</v>
      </c>
      <c r="X20" s="5"/>
      <c r="Y20" s="5"/>
      <c r="Z20" s="2"/>
      <c r="AA20" s="2"/>
      <c r="AB20" s="2"/>
    </row>
    <row r="21" spans="1:28">
      <c r="A21" s="133"/>
      <c r="B21" s="34">
        <f t="shared" si="0"/>
        <v>8</v>
      </c>
      <c r="C21" s="124" t="s">
        <v>83</v>
      </c>
      <c r="D21" s="121" t="s">
        <v>76</v>
      </c>
      <c r="E21" s="35">
        <v>500</v>
      </c>
      <c r="F21" s="36">
        <v>0.4381944444444445</v>
      </c>
      <c r="G21" s="36">
        <v>0.45168981481481479</v>
      </c>
      <c r="H21" s="36">
        <v>3.2407407407407406E-4</v>
      </c>
      <c r="I21" s="37">
        <f>G21-F21-H21</f>
        <v>1.3171296296296223E-2</v>
      </c>
      <c r="J21" s="38">
        <f>HOUR(I21)</f>
        <v>0</v>
      </c>
      <c r="K21" s="38">
        <f>MINUTE(I21)</f>
        <v>18</v>
      </c>
      <c r="L21" s="38">
        <f>SECOND(I21)</f>
        <v>58</v>
      </c>
      <c r="M21" s="39">
        <f>(((J21*3600)+(K21*60)+L21)*2)/60</f>
        <v>37.93333333333333</v>
      </c>
      <c r="N21" s="40">
        <v>0</v>
      </c>
      <c r="O21" s="41">
        <v>26.83</v>
      </c>
      <c r="P21" s="43">
        <v>0</v>
      </c>
      <c r="Q21" s="43">
        <v>0</v>
      </c>
      <c r="R21" s="44">
        <v>24.47</v>
      </c>
      <c r="S21" s="40">
        <v>0</v>
      </c>
      <c r="T21" s="41">
        <v>66.14</v>
      </c>
      <c r="U21" s="130">
        <f>M21+N21+O21+P21+Q21+R21+S21+T21</f>
        <v>155.37333333333333</v>
      </c>
      <c r="V21" s="45">
        <f>E21-U21</f>
        <v>344.62666666666667</v>
      </c>
      <c r="X21" s="5"/>
      <c r="Y21" s="5"/>
      <c r="Z21" s="2"/>
      <c r="AA21" s="2"/>
      <c r="AB21" s="2"/>
    </row>
    <row r="22" spans="1:28">
      <c r="A22" s="133"/>
      <c r="B22" s="34">
        <f t="shared" si="0"/>
        <v>9</v>
      </c>
      <c r="C22" s="123" t="s">
        <v>70</v>
      </c>
      <c r="D22" s="122" t="s">
        <v>79</v>
      </c>
      <c r="E22" s="35">
        <v>500</v>
      </c>
      <c r="F22" s="36">
        <v>0.38541666666666669</v>
      </c>
      <c r="G22" s="36">
        <v>0.40218749999999998</v>
      </c>
      <c r="H22" s="36">
        <v>0</v>
      </c>
      <c r="I22" s="37">
        <f>G22-F22-H22</f>
        <v>1.677083333333329E-2</v>
      </c>
      <c r="J22" s="38">
        <f>HOUR(I22)</f>
        <v>0</v>
      </c>
      <c r="K22" s="38">
        <f>MINUTE(I22)</f>
        <v>24</v>
      </c>
      <c r="L22" s="38">
        <f>SECOND(I22)</f>
        <v>9</v>
      </c>
      <c r="M22" s="39">
        <f>(((J22*3600)+(K22*60)+L22)*2)/60</f>
        <v>48.3</v>
      </c>
      <c r="N22" s="40">
        <v>0</v>
      </c>
      <c r="O22" s="41">
        <v>22.69</v>
      </c>
      <c r="P22" s="43">
        <v>0</v>
      </c>
      <c r="Q22" s="43">
        <v>10</v>
      </c>
      <c r="R22" s="44">
        <v>21.18</v>
      </c>
      <c r="S22" s="40">
        <v>0</v>
      </c>
      <c r="T22" s="41">
        <v>60.29</v>
      </c>
      <c r="U22" s="130">
        <f>M22+N22+O22+P22+Q22+R22+S22+T22</f>
        <v>162.45999999999998</v>
      </c>
      <c r="V22" s="45">
        <f>E22-U22</f>
        <v>337.54</v>
      </c>
      <c r="X22" s="5"/>
      <c r="Y22" s="5"/>
      <c r="Z22" s="2"/>
      <c r="AA22" s="2"/>
      <c r="AB22" s="2"/>
    </row>
    <row r="23" spans="1:28">
      <c r="A23" s="133"/>
      <c r="B23" s="34">
        <f t="shared" si="0"/>
        <v>10</v>
      </c>
      <c r="C23" s="123" t="s">
        <v>102</v>
      </c>
      <c r="D23" s="122" t="s">
        <v>78</v>
      </c>
      <c r="E23" s="35">
        <v>500</v>
      </c>
      <c r="F23" s="36">
        <v>0.52083333333333337</v>
      </c>
      <c r="G23" s="36">
        <v>0.53628472222222223</v>
      </c>
      <c r="H23" s="36">
        <v>0</v>
      </c>
      <c r="I23" s="37">
        <f>G23-F23-H23</f>
        <v>1.5451388888888862E-2</v>
      </c>
      <c r="J23" s="38">
        <f>HOUR(I23)</f>
        <v>0</v>
      </c>
      <c r="K23" s="38">
        <f>MINUTE(I23)</f>
        <v>22</v>
      </c>
      <c r="L23" s="38">
        <f>SECOND(I23)</f>
        <v>15</v>
      </c>
      <c r="M23" s="39">
        <f>(((J23*3600)+(K23*60)+L23)*2)/60</f>
        <v>44.5</v>
      </c>
      <c r="N23" s="40">
        <v>0</v>
      </c>
      <c r="O23" s="41">
        <v>17.649999999999999</v>
      </c>
      <c r="P23" s="43">
        <v>0</v>
      </c>
      <c r="Q23" s="43">
        <v>15</v>
      </c>
      <c r="R23" s="44">
        <v>26.75</v>
      </c>
      <c r="S23" s="40">
        <v>0</v>
      </c>
      <c r="T23" s="41">
        <v>60.02</v>
      </c>
      <c r="U23" s="130">
        <f>M23+N23+O23+P23+Q23+R23+S23+T23</f>
        <v>163.92000000000002</v>
      </c>
      <c r="V23" s="45">
        <f>E23-U23</f>
        <v>336.08</v>
      </c>
      <c r="X23" s="5"/>
      <c r="Y23" s="5"/>
      <c r="Z23" s="2"/>
      <c r="AA23" s="2"/>
      <c r="AB23" s="2"/>
    </row>
    <row r="24" spans="1:28">
      <c r="A24" s="133"/>
      <c r="B24" s="34">
        <f t="shared" si="0"/>
        <v>11</v>
      </c>
      <c r="C24" s="124" t="s">
        <v>123</v>
      </c>
      <c r="D24" s="122" t="s">
        <v>76</v>
      </c>
      <c r="E24" s="35">
        <v>500</v>
      </c>
      <c r="F24" s="36">
        <v>0.44861111111111113</v>
      </c>
      <c r="G24" s="36">
        <v>0.46269675925925924</v>
      </c>
      <c r="H24" s="36">
        <v>0</v>
      </c>
      <c r="I24" s="37">
        <f>G24-F24-H24</f>
        <v>1.4085648148148111E-2</v>
      </c>
      <c r="J24" s="38">
        <f>HOUR(I24)</f>
        <v>0</v>
      </c>
      <c r="K24" s="38">
        <f>MINUTE(I24)</f>
        <v>20</v>
      </c>
      <c r="L24" s="38">
        <f>SECOND(I24)</f>
        <v>17</v>
      </c>
      <c r="M24" s="39">
        <f>(((J24*3600)+(K24*60)+L24)*2)/60</f>
        <v>40.56666666666667</v>
      </c>
      <c r="N24" s="40">
        <v>0</v>
      </c>
      <c r="O24" s="41">
        <v>19.87</v>
      </c>
      <c r="P24" s="43">
        <v>0</v>
      </c>
      <c r="Q24" s="43">
        <v>15</v>
      </c>
      <c r="R24" s="44">
        <v>23.2</v>
      </c>
      <c r="S24" s="40">
        <v>0</v>
      </c>
      <c r="T24" s="41">
        <v>65.98</v>
      </c>
      <c r="U24" s="130">
        <f>M24+N24+O24+P24+Q24+R24+S24+T24</f>
        <v>164.61666666666667</v>
      </c>
      <c r="V24" s="45">
        <f>E24-U24</f>
        <v>335.38333333333333</v>
      </c>
      <c r="X24" s="5"/>
      <c r="Y24" s="5"/>
      <c r="Z24" s="2"/>
      <c r="AA24" s="2"/>
      <c r="AB24" s="2"/>
    </row>
    <row r="25" spans="1:28">
      <c r="A25" s="133"/>
      <c r="B25" s="34">
        <f t="shared" si="0"/>
        <v>12</v>
      </c>
      <c r="C25" s="123" t="s">
        <v>103</v>
      </c>
      <c r="D25" s="122" t="s">
        <v>78</v>
      </c>
      <c r="E25" s="35">
        <v>500</v>
      </c>
      <c r="F25" s="36">
        <v>0.56597222222222221</v>
      </c>
      <c r="G25" s="36">
        <v>0.58265046296296297</v>
      </c>
      <c r="H25" s="36">
        <v>1.5509259259259261E-3</v>
      </c>
      <c r="I25" s="37">
        <f>G25-F25-H25</f>
        <v>1.5127314814814831E-2</v>
      </c>
      <c r="J25" s="38">
        <f>HOUR(I25)</f>
        <v>0</v>
      </c>
      <c r="K25" s="38">
        <f>MINUTE(I25)</f>
        <v>21</v>
      </c>
      <c r="L25" s="38">
        <f>SECOND(I25)</f>
        <v>47</v>
      </c>
      <c r="M25" s="39">
        <f>(((J25*3600)+(K25*60)+L25)*2)/60</f>
        <v>43.56666666666667</v>
      </c>
      <c r="N25" s="40">
        <v>0</v>
      </c>
      <c r="O25" s="41">
        <v>20.53</v>
      </c>
      <c r="P25" s="43">
        <v>0</v>
      </c>
      <c r="Q25" s="43">
        <v>0</v>
      </c>
      <c r="R25" s="44">
        <v>36.83</v>
      </c>
      <c r="S25" s="40">
        <v>0</v>
      </c>
      <c r="T25" s="41">
        <v>68.92</v>
      </c>
      <c r="U25" s="130">
        <f>M25+N25+O25+P25+Q25+R25+S25+T25</f>
        <v>169.84666666666666</v>
      </c>
      <c r="V25" s="45">
        <f>E25-U25</f>
        <v>330.15333333333331</v>
      </c>
      <c r="X25" s="5"/>
      <c r="Y25" s="5"/>
      <c r="Z25" s="2"/>
      <c r="AA25" s="2"/>
      <c r="AB25" s="2"/>
    </row>
    <row r="26" spans="1:28">
      <c r="A26" s="133"/>
      <c r="B26" s="34">
        <f t="shared" si="0"/>
        <v>13</v>
      </c>
      <c r="C26" s="123" t="s">
        <v>78</v>
      </c>
      <c r="D26" s="122" t="s">
        <v>78</v>
      </c>
      <c r="E26" s="35">
        <v>500</v>
      </c>
      <c r="F26" s="36">
        <v>0.54166666666666663</v>
      </c>
      <c r="G26" s="36">
        <v>0.55488425925925922</v>
      </c>
      <c r="H26" s="36">
        <v>0</v>
      </c>
      <c r="I26" s="37">
        <f>G26-F26-H26</f>
        <v>1.3217592592592586E-2</v>
      </c>
      <c r="J26" s="38">
        <f>HOUR(I26)</f>
        <v>0</v>
      </c>
      <c r="K26" s="38">
        <f>MINUTE(I26)</f>
        <v>19</v>
      </c>
      <c r="L26" s="38">
        <f>SECOND(I26)</f>
        <v>2</v>
      </c>
      <c r="M26" s="39">
        <f>(((J26*3600)+(K26*60)+L26)*2)/60</f>
        <v>38.06666666666667</v>
      </c>
      <c r="N26" s="40">
        <v>0</v>
      </c>
      <c r="O26" s="41">
        <v>18.2</v>
      </c>
      <c r="P26" s="43">
        <v>0</v>
      </c>
      <c r="Q26" s="43">
        <v>10</v>
      </c>
      <c r="R26" s="44">
        <v>48.94</v>
      </c>
      <c r="S26" s="40">
        <v>0</v>
      </c>
      <c r="T26" s="41">
        <v>58.2</v>
      </c>
      <c r="U26" s="130">
        <f>M26+N26+O26+P26+Q26+R26+S26+T26</f>
        <v>173.40666666666667</v>
      </c>
      <c r="V26" s="45">
        <f>E26-U26</f>
        <v>326.59333333333336</v>
      </c>
      <c r="X26" s="5"/>
      <c r="Y26" s="5"/>
      <c r="Z26" s="2"/>
      <c r="AA26" s="2"/>
      <c r="AB26" s="2"/>
    </row>
    <row r="27" spans="1:28">
      <c r="A27" s="133"/>
      <c r="B27" s="34">
        <f t="shared" si="0"/>
        <v>14</v>
      </c>
      <c r="C27" s="123" t="s">
        <v>94</v>
      </c>
      <c r="D27" s="122" t="s">
        <v>75</v>
      </c>
      <c r="E27" s="35">
        <v>500</v>
      </c>
      <c r="F27" s="36">
        <v>0.48402777777777778</v>
      </c>
      <c r="G27" s="36">
        <v>0.50069444444444444</v>
      </c>
      <c r="H27" s="36">
        <v>9.4907407407407408E-4</v>
      </c>
      <c r="I27" s="37">
        <f>G27-F27-H27</f>
        <v>1.5717592592592589E-2</v>
      </c>
      <c r="J27" s="38">
        <f>HOUR(I27)</f>
        <v>0</v>
      </c>
      <c r="K27" s="38">
        <f>MINUTE(I27)</f>
        <v>22</v>
      </c>
      <c r="L27" s="38">
        <f>SECOND(I27)</f>
        <v>38</v>
      </c>
      <c r="M27" s="39">
        <f>(((J27*3600)+(K27*60)+L27)*2)/60</f>
        <v>45.266666666666666</v>
      </c>
      <c r="N27" s="40">
        <v>0</v>
      </c>
      <c r="O27" s="41">
        <v>20.170000000000002</v>
      </c>
      <c r="P27" s="43">
        <v>2</v>
      </c>
      <c r="Q27" s="43">
        <v>5</v>
      </c>
      <c r="R27" s="44">
        <v>36.880000000000003</v>
      </c>
      <c r="S27" s="40">
        <v>0</v>
      </c>
      <c r="T27" s="41">
        <v>64.17</v>
      </c>
      <c r="U27" s="130">
        <f>M27+N27+O27+P27+Q27+R27+S27+T27</f>
        <v>173.48666666666668</v>
      </c>
      <c r="V27" s="45">
        <f>E27-U27</f>
        <v>326.51333333333332</v>
      </c>
      <c r="X27" s="5"/>
      <c r="Y27" s="5"/>
      <c r="Z27" s="2"/>
      <c r="AA27" s="2"/>
      <c r="AB27" s="2"/>
    </row>
    <row r="28" spans="1:28">
      <c r="A28" s="133"/>
      <c r="B28" s="34">
        <f t="shared" si="0"/>
        <v>15</v>
      </c>
      <c r="C28" s="123" t="s">
        <v>88</v>
      </c>
      <c r="D28" s="122" t="s">
        <v>92</v>
      </c>
      <c r="E28" s="35">
        <v>500</v>
      </c>
      <c r="F28" s="36">
        <v>0.47847222222222219</v>
      </c>
      <c r="G28" s="36">
        <v>0.49687500000000001</v>
      </c>
      <c r="H28" s="36">
        <v>8.9120370370370362E-4</v>
      </c>
      <c r="I28" s="37">
        <f>G28-F28-H28</f>
        <v>1.751157407407412E-2</v>
      </c>
      <c r="J28" s="38">
        <f>HOUR(I28)</f>
        <v>0</v>
      </c>
      <c r="K28" s="38">
        <f>MINUTE(I28)</f>
        <v>25</v>
      </c>
      <c r="L28" s="38">
        <f>SECOND(I28)</f>
        <v>13</v>
      </c>
      <c r="M28" s="39">
        <f>(((J28*3600)+(K28*60)+L28)*2)/60</f>
        <v>50.43333333333333</v>
      </c>
      <c r="N28" s="40">
        <v>5</v>
      </c>
      <c r="O28" s="41">
        <v>18.18</v>
      </c>
      <c r="P28" s="43">
        <v>0</v>
      </c>
      <c r="Q28" s="43">
        <v>15</v>
      </c>
      <c r="R28" s="44">
        <v>22.8</v>
      </c>
      <c r="S28" s="40">
        <v>0</v>
      </c>
      <c r="T28" s="41">
        <v>66.959999999999994</v>
      </c>
      <c r="U28" s="130">
        <f>M28+N28+O28+P28+Q28+R28+S28+T28</f>
        <v>178.37333333333333</v>
      </c>
      <c r="V28" s="45">
        <f>E28-U28</f>
        <v>321.62666666666667</v>
      </c>
      <c r="X28" s="5"/>
      <c r="Y28" s="5"/>
      <c r="Z28" s="2"/>
      <c r="AA28" s="2"/>
      <c r="AB28" s="2"/>
    </row>
    <row r="29" spans="1:28">
      <c r="A29" s="133"/>
      <c r="B29" s="34">
        <f t="shared" si="0"/>
        <v>16</v>
      </c>
      <c r="C29" s="124" t="s">
        <v>61</v>
      </c>
      <c r="D29" s="121" t="s">
        <v>76</v>
      </c>
      <c r="E29" s="35">
        <v>500</v>
      </c>
      <c r="F29" s="46">
        <v>0.41111111111111115</v>
      </c>
      <c r="G29" s="36">
        <v>0.43133101851851857</v>
      </c>
      <c r="H29" s="36">
        <v>3.8425925925925923E-3</v>
      </c>
      <c r="I29" s="37">
        <f>G29-F29-H29</f>
        <v>1.6377314814814831E-2</v>
      </c>
      <c r="J29" s="38">
        <f>HOUR(I29)</f>
        <v>0</v>
      </c>
      <c r="K29" s="38">
        <f>MINUTE(I29)</f>
        <v>23</v>
      </c>
      <c r="L29" s="38">
        <f>SECOND(I29)</f>
        <v>35</v>
      </c>
      <c r="M29" s="39">
        <f>(((J29*3600)+(K29*60)+L29)*2)/60</f>
        <v>47.166666666666664</v>
      </c>
      <c r="N29" s="40">
        <v>0</v>
      </c>
      <c r="O29" s="41">
        <v>21.72</v>
      </c>
      <c r="P29" s="43">
        <v>0</v>
      </c>
      <c r="Q29" s="43">
        <v>15</v>
      </c>
      <c r="R29" s="44">
        <v>29.28</v>
      </c>
      <c r="S29" s="40">
        <v>0</v>
      </c>
      <c r="T29" s="41">
        <v>69.180000000000007</v>
      </c>
      <c r="U29" s="130">
        <f>M29+N29+O29+P29+Q29+R29+S29+T29</f>
        <v>182.34666666666666</v>
      </c>
      <c r="V29" s="45">
        <f>E29-U29</f>
        <v>317.65333333333331</v>
      </c>
      <c r="X29" s="5"/>
      <c r="Y29" s="5"/>
      <c r="Z29" s="2"/>
      <c r="AA29" s="2"/>
      <c r="AB29" s="2"/>
    </row>
    <row r="30" spans="1:28">
      <c r="A30" s="133"/>
      <c r="B30" s="34">
        <f t="shared" si="0"/>
        <v>17</v>
      </c>
      <c r="C30" s="123" t="s">
        <v>101</v>
      </c>
      <c r="D30" s="122" t="s">
        <v>109</v>
      </c>
      <c r="E30" s="35">
        <v>500</v>
      </c>
      <c r="F30" s="36">
        <v>0.46597222222222223</v>
      </c>
      <c r="G30" s="36">
        <v>0.48425925925925922</v>
      </c>
      <c r="H30" s="36">
        <v>0</v>
      </c>
      <c r="I30" s="37">
        <f>G30-F30-H30</f>
        <v>1.8287037037036991E-2</v>
      </c>
      <c r="J30" s="38">
        <f>HOUR(I30)</f>
        <v>0</v>
      </c>
      <c r="K30" s="38">
        <f>MINUTE(I30)</f>
        <v>26</v>
      </c>
      <c r="L30" s="38">
        <f>SECOND(I30)</f>
        <v>20</v>
      </c>
      <c r="M30" s="39">
        <f>(((J30*3600)+(K30*60)+L30)*2)/60</f>
        <v>52.666666666666664</v>
      </c>
      <c r="N30" s="40">
        <v>4</v>
      </c>
      <c r="O30" s="41">
        <v>21.69</v>
      </c>
      <c r="P30" s="43">
        <v>0</v>
      </c>
      <c r="Q30" s="43">
        <v>0</v>
      </c>
      <c r="R30" s="44">
        <v>31.74</v>
      </c>
      <c r="S30" s="40">
        <v>0</v>
      </c>
      <c r="T30" s="41">
        <v>73.05</v>
      </c>
      <c r="U30" s="130">
        <f>M30+N30+O30+P30+Q30+R30+S30+T30</f>
        <v>183.14666666666665</v>
      </c>
      <c r="V30" s="45">
        <f>E30-U30</f>
        <v>316.85333333333335</v>
      </c>
      <c r="X30" s="5"/>
      <c r="Y30" s="5"/>
      <c r="Z30" s="2"/>
      <c r="AA30" s="2"/>
      <c r="AB30" s="2"/>
    </row>
    <row r="31" spans="1:28">
      <c r="A31" s="133"/>
      <c r="B31" s="34">
        <f t="shared" si="0"/>
        <v>18</v>
      </c>
      <c r="C31" s="123" t="s">
        <v>68</v>
      </c>
      <c r="D31" s="122" t="s">
        <v>68</v>
      </c>
      <c r="E31" s="35">
        <v>500</v>
      </c>
      <c r="F31" s="36">
        <v>0.40625</v>
      </c>
      <c r="G31" s="36">
        <v>0.42407407407407405</v>
      </c>
      <c r="H31" s="36">
        <v>3.4722222222222224E-4</v>
      </c>
      <c r="I31" s="37">
        <f>G31-F31-H31</f>
        <v>1.7476851851851827E-2</v>
      </c>
      <c r="J31" s="38">
        <f>HOUR(I31)</f>
        <v>0</v>
      </c>
      <c r="K31" s="38">
        <f>MINUTE(I31)</f>
        <v>25</v>
      </c>
      <c r="L31" s="38">
        <f>SECOND(I31)</f>
        <v>10</v>
      </c>
      <c r="M31" s="39">
        <f>(((J31*3600)+(K31*60)+L31)*2)/60</f>
        <v>50.333333333333336</v>
      </c>
      <c r="N31" s="40">
        <v>0</v>
      </c>
      <c r="O31" s="41">
        <v>27.91</v>
      </c>
      <c r="P31" s="43">
        <v>0</v>
      </c>
      <c r="Q31" s="43">
        <v>5</v>
      </c>
      <c r="R31" s="44">
        <v>34.08</v>
      </c>
      <c r="S31" s="40">
        <v>0</v>
      </c>
      <c r="T31" s="41">
        <v>66.930000000000007</v>
      </c>
      <c r="U31" s="130">
        <f>M31+N31+O31+P31+Q31+R31+S31+T31</f>
        <v>184.25333333333333</v>
      </c>
      <c r="V31" s="45">
        <f>E31-U31</f>
        <v>315.74666666666667</v>
      </c>
      <c r="X31" s="5"/>
      <c r="Y31" s="5"/>
      <c r="Z31" s="2"/>
      <c r="AA31" s="2"/>
      <c r="AB31" s="2"/>
    </row>
    <row r="32" spans="1:28">
      <c r="A32" s="133"/>
      <c r="B32" s="34">
        <f t="shared" si="0"/>
        <v>19</v>
      </c>
      <c r="C32" s="123" t="s">
        <v>85</v>
      </c>
      <c r="D32" s="122" t="s">
        <v>77</v>
      </c>
      <c r="E32" s="35">
        <v>500</v>
      </c>
      <c r="F32" s="36">
        <v>0.53333333333333333</v>
      </c>
      <c r="G32" s="36">
        <v>0.54663194444444441</v>
      </c>
      <c r="H32" s="36">
        <v>0</v>
      </c>
      <c r="I32" s="37">
        <f>G32-F32-H32</f>
        <v>1.3298611111111081E-2</v>
      </c>
      <c r="J32" s="38">
        <f>HOUR(I32)</f>
        <v>0</v>
      </c>
      <c r="K32" s="38">
        <f>MINUTE(I32)</f>
        <v>19</v>
      </c>
      <c r="L32" s="38">
        <f>SECOND(I32)</f>
        <v>9</v>
      </c>
      <c r="M32" s="39">
        <f>(((J32*3600)+(K32*60)+L32)*2)/60</f>
        <v>38.299999999999997</v>
      </c>
      <c r="N32" s="40">
        <v>0</v>
      </c>
      <c r="O32" s="41">
        <v>19.39</v>
      </c>
      <c r="P32" s="43">
        <v>6</v>
      </c>
      <c r="Q32" s="43">
        <v>0</v>
      </c>
      <c r="R32" s="44">
        <v>21.5</v>
      </c>
      <c r="S32" s="40">
        <v>0</v>
      </c>
      <c r="T32" s="41">
        <v>99.63</v>
      </c>
      <c r="U32" s="130">
        <f>M32+N32+O32+P32+Q32+R32+S32+T32</f>
        <v>184.82</v>
      </c>
      <c r="V32" s="45">
        <f>E32-U32</f>
        <v>315.18</v>
      </c>
      <c r="X32" s="5"/>
      <c r="Y32" s="5"/>
      <c r="Z32" s="2"/>
      <c r="AA32" s="2"/>
      <c r="AB32" s="2"/>
    </row>
    <row r="33" spans="1:22" s="2" customFormat="1">
      <c r="A33" s="133"/>
      <c r="B33" s="34">
        <f t="shared" si="0"/>
        <v>20</v>
      </c>
      <c r="C33" s="123" t="s">
        <v>106</v>
      </c>
      <c r="D33" s="122" t="s">
        <v>72</v>
      </c>
      <c r="E33" s="35">
        <v>500</v>
      </c>
      <c r="F33" s="36">
        <v>0.4548611111111111</v>
      </c>
      <c r="G33" s="36">
        <v>0.46915509259259264</v>
      </c>
      <c r="H33" s="36">
        <v>0</v>
      </c>
      <c r="I33" s="37">
        <f>G33-F33-H33</f>
        <v>1.4293981481481532E-2</v>
      </c>
      <c r="J33" s="38">
        <f>HOUR(I33)</f>
        <v>0</v>
      </c>
      <c r="K33" s="38">
        <f>MINUTE(I33)</f>
        <v>20</v>
      </c>
      <c r="L33" s="38">
        <f>SECOND(I33)</f>
        <v>35</v>
      </c>
      <c r="M33" s="39">
        <f>(((J33*3600)+(K33*60)+L33)*2)/60</f>
        <v>41.166666666666664</v>
      </c>
      <c r="N33" s="40">
        <v>0</v>
      </c>
      <c r="O33" s="41">
        <v>19.25</v>
      </c>
      <c r="P33" s="43">
        <v>2</v>
      </c>
      <c r="Q33" s="43">
        <v>20</v>
      </c>
      <c r="R33" s="44">
        <v>34.4</v>
      </c>
      <c r="S33" s="40">
        <v>0</v>
      </c>
      <c r="T33" s="41">
        <v>69.27</v>
      </c>
      <c r="U33" s="130">
        <f>M33+N33+O33+P33+Q33+R33+S33+T33</f>
        <v>186.08666666666664</v>
      </c>
      <c r="V33" s="45">
        <f>E33-U33</f>
        <v>313.91333333333336</v>
      </c>
    </row>
    <row r="34" spans="1:22" s="2" customFormat="1" ht="12.75" customHeight="1">
      <c r="A34" s="133"/>
      <c r="B34" s="34">
        <f t="shared" si="0"/>
        <v>21</v>
      </c>
      <c r="C34" s="123" t="s">
        <v>104</v>
      </c>
      <c r="D34" s="122" t="s">
        <v>78</v>
      </c>
      <c r="E34" s="35">
        <v>500</v>
      </c>
      <c r="F34" s="36">
        <v>0.56458333333333333</v>
      </c>
      <c r="G34" s="36">
        <v>0.58381944444444445</v>
      </c>
      <c r="H34" s="36">
        <v>2.7083333333333334E-3</v>
      </c>
      <c r="I34" s="37">
        <f>G34-F34-H34</f>
        <v>1.6527777777777787E-2</v>
      </c>
      <c r="J34" s="38">
        <f>HOUR(I34)</f>
        <v>0</v>
      </c>
      <c r="K34" s="38">
        <f>MINUTE(I34)</f>
        <v>23</v>
      </c>
      <c r="L34" s="38">
        <f>SECOND(I34)</f>
        <v>48</v>
      </c>
      <c r="M34" s="39">
        <f>(((J34*3600)+(K34*60)+L34)*2)/60</f>
        <v>47.6</v>
      </c>
      <c r="N34" s="40">
        <v>0</v>
      </c>
      <c r="O34" s="41">
        <v>21.41</v>
      </c>
      <c r="P34" s="43">
        <v>0</v>
      </c>
      <c r="Q34" s="43">
        <v>10</v>
      </c>
      <c r="R34" s="44">
        <v>32.380000000000003</v>
      </c>
      <c r="S34" s="40">
        <v>0</v>
      </c>
      <c r="T34" s="41">
        <v>76.680000000000007</v>
      </c>
      <c r="U34" s="130">
        <f>M34+N34+O34+P34+Q34+R34+S34+T34</f>
        <v>188.07000000000002</v>
      </c>
      <c r="V34" s="45">
        <f>E34-U34</f>
        <v>311.92999999999995</v>
      </c>
    </row>
    <row r="35" spans="1:22" s="2" customFormat="1" ht="12.75" customHeight="1">
      <c r="A35" s="133"/>
      <c r="B35" s="34">
        <f t="shared" si="0"/>
        <v>22</v>
      </c>
      <c r="C35" s="123" t="s">
        <v>124</v>
      </c>
      <c r="D35" s="122" t="s">
        <v>75</v>
      </c>
      <c r="E35" s="35">
        <v>500</v>
      </c>
      <c r="F35" s="36">
        <v>0.49027777777777781</v>
      </c>
      <c r="G35" s="36">
        <v>0.50454861111111116</v>
      </c>
      <c r="H35" s="36">
        <v>0</v>
      </c>
      <c r="I35" s="37">
        <f>G35-F35-H35</f>
        <v>1.4270833333333344E-2</v>
      </c>
      <c r="J35" s="38">
        <f>HOUR(I35)</f>
        <v>0</v>
      </c>
      <c r="K35" s="38">
        <f>MINUTE(I35)</f>
        <v>20</v>
      </c>
      <c r="L35" s="38">
        <f>SECOND(I35)</f>
        <v>33</v>
      </c>
      <c r="M35" s="39">
        <f>(((J35*3600)+(K35*60)+L35)*2)/60</f>
        <v>41.1</v>
      </c>
      <c r="N35" s="40">
        <v>0</v>
      </c>
      <c r="O35" s="41">
        <v>23.36</v>
      </c>
      <c r="P35" s="43">
        <v>2</v>
      </c>
      <c r="Q35" s="43">
        <v>10</v>
      </c>
      <c r="R35" s="44">
        <v>51.58</v>
      </c>
      <c r="S35" s="40">
        <v>0</v>
      </c>
      <c r="T35" s="41">
        <v>60.29</v>
      </c>
      <c r="U35" s="130">
        <f>M35+N35+O35+P35+Q35+R35+S35+T35</f>
        <v>188.33</v>
      </c>
      <c r="V35" s="45">
        <f>E35-U35</f>
        <v>311.66999999999996</v>
      </c>
    </row>
    <row r="36" spans="1:22" s="2" customFormat="1">
      <c r="A36" s="133"/>
      <c r="B36" s="34">
        <f t="shared" si="0"/>
        <v>23</v>
      </c>
      <c r="C36" s="123" t="s">
        <v>96</v>
      </c>
      <c r="D36" s="122" t="s">
        <v>75</v>
      </c>
      <c r="E36" s="35">
        <v>500</v>
      </c>
      <c r="F36" s="36">
        <v>0.4597222222222222</v>
      </c>
      <c r="G36" s="36">
        <v>0.47483796296296293</v>
      </c>
      <c r="H36" s="36">
        <v>8.2175925925925917E-4</v>
      </c>
      <c r="I36" s="37">
        <f>G36-F36-H36</f>
        <v>1.4293981481481475E-2</v>
      </c>
      <c r="J36" s="38">
        <f>HOUR(I36)</f>
        <v>0</v>
      </c>
      <c r="K36" s="38">
        <f>MINUTE(I36)</f>
        <v>20</v>
      </c>
      <c r="L36" s="38">
        <f>SECOND(I36)</f>
        <v>35</v>
      </c>
      <c r="M36" s="39">
        <f>(((J36*3600)+(K36*60)+L36)*2)/60</f>
        <v>41.166666666666664</v>
      </c>
      <c r="N36" s="40">
        <v>0</v>
      </c>
      <c r="O36" s="41">
        <v>23.5</v>
      </c>
      <c r="P36" s="43">
        <v>0</v>
      </c>
      <c r="Q36" s="43">
        <v>25</v>
      </c>
      <c r="R36" s="44">
        <v>24.1</v>
      </c>
      <c r="S36" s="40">
        <v>0</v>
      </c>
      <c r="T36" s="41">
        <v>74.66</v>
      </c>
      <c r="U36" s="130">
        <f>M36+N36+O36+P36+Q36+R36+S36+T36</f>
        <v>188.42666666666665</v>
      </c>
      <c r="V36" s="45">
        <f>E36-U36</f>
        <v>311.57333333333338</v>
      </c>
    </row>
    <row r="37" spans="1:22" s="2" customFormat="1">
      <c r="A37" s="133"/>
      <c r="B37" s="34">
        <f t="shared" si="0"/>
        <v>24</v>
      </c>
      <c r="C37" s="123" t="s">
        <v>62</v>
      </c>
      <c r="D37" s="122" t="s">
        <v>76</v>
      </c>
      <c r="E37" s="35">
        <v>500</v>
      </c>
      <c r="F37" s="36">
        <v>0.4291666666666667</v>
      </c>
      <c r="G37" s="36">
        <v>0.44658564814814811</v>
      </c>
      <c r="H37" s="36">
        <v>0</v>
      </c>
      <c r="I37" s="37">
        <f>G37-F37-H37</f>
        <v>1.741898148148141E-2</v>
      </c>
      <c r="J37" s="38">
        <f>HOUR(I37)</f>
        <v>0</v>
      </c>
      <c r="K37" s="38">
        <f>MINUTE(I37)</f>
        <v>25</v>
      </c>
      <c r="L37" s="38">
        <f>SECOND(I37)</f>
        <v>5</v>
      </c>
      <c r="M37" s="39">
        <f>(((J37*3600)+(K37*60)+L37)*2)/60</f>
        <v>50.166666666666664</v>
      </c>
      <c r="N37" s="40">
        <v>0</v>
      </c>
      <c r="O37" s="41">
        <v>24.28</v>
      </c>
      <c r="P37" s="43">
        <v>6</v>
      </c>
      <c r="Q37" s="43">
        <v>10</v>
      </c>
      <c r="R37" s="44">
        <v>32.340000000000003</v>
      </c>
      <c r="S37" s="40">
        <v>0</v>
      </c>
      <c r="T37" s="41">
        <v>72.86</v>
      </c>
      <c r="U37" s="130">
        <f>M37+N37+O37+P37+Q37+R37+S37+T37</f>
        <v>195.64666666666665</v>
      </c>
      <c r="V37" s="45">
        <f>E37-U37</f>
        <v>304.35333333333335</v>
      </c>
    </row>
    <row r="38" spans="1:22" s="2" customFormat="1">
      <c r="A38" s="133"/>
      <c r="B38" s="34">
        <f t="shared" si="0"/>
        <v>25</v>
      </c>
      <c r="C38" s="123" t="s">
        <v>86</v>
      </c>
      <c r="D38" s="122" t="s">
        <v>77</v>
      </c>
      <c r="E38" s="35">
        <v>500</v>
      </c>
      <c r="F38" s="46">
        <v>0.53611111111111109</v>
      </c>
      <c r="G38" s="36">
        <v>0.56094907407407402</v>
      </c>
      <c r="H38" s="36">
        <v>0</v>
      </c>
      <c r="I38" s="37">
        <f>G38-F38-H38</f>
        <v>2.4837962962962923E-2</v>
      </c>
      <c r="J38" s="38">
        <f>HOUR(I38)</f>
        <v>0</v>
      </c>
      <c r="K38" s="38">
        <f>MINUTE(I38)</f>
        <v>35</v>
      </c>
      <c r="L38" s="38">
        <f>SECOND(I38)</f>
        <v>46</v>
      </c>
      <c r="M38" s="39">
        <f>(((J38*3600)+(K38*60)+L38)*2)/60</f>
        <v>71.533333333333331</v>
      </c>
      <c r="N38" s="40">
        <v>0</v>
      </c>
      <c r="O38" s="41">
        <v>19.059999999999999</v>
      </c>
      <c r="P38" s="43">
        <v>2</v>
      </c>
      <c r="Q38" s="43">
        <v>25</v>
      </c>
      <c r="R38" s="44">
        <v>27.06</v>
      </c>
      <c r="S38" s="40">
        <v>0</v>
      </c>
      <c r="T38" s="41">
        <v>66.78</v>
      </c>
      <c r="U38" s="130">
        <f>M38+N38+O38+P38+Q38+R38+S38+T38</f>
        <v>211.43333333333334</v>
      </c>
      <c r="V38" s="45">
        <f>E38-U38</f>
        <v>288.56666666666666</v>
      </c>
    </row>
    <row r="39" spans="1:22" s="2" customFormat="1">
      <c r="A39" s="133"/>
      <c r="B39" s="34">
        <f t="shared" si="0"/>
        <v>26</v>
      </c>
      <c r="C39" s="123" t="s">
        <v>108</v>
      </c>
      <c r="D39" s="122" t="s">
        <v>72</v>
      </c>
      <c r="E39" s="35">
        <v>500</v>
      </c>
      <c r="F39" s="46">
        <v>0.46249999999999997</v>
      </c>
      <c r="G39" s="36">
        <v>0.49157407407407411</v>
      </c>
      <c r="H39" s="36">
        <v>1.1574074074074073E-4</v>
      </c>
      <c r="I39" s="37">
        <f>G39-F39-H39</f>
        <v>2.8958333333333402E-2</v>
      </c>
      <c r="J39" s="38">
        <f>HOUR(I39)</f>
        <v>0</v>
      </c>
      <c r="K39" s="38">
        <f>MINUTE(I39)</f>
        <v>41</v>
      </c>
      <c r="L39" s="38">
        <f>SECOND(I39)</f>
        <v>42</v>
      </c>
      <c r="M39" s="39">
        <f>(((J39*3600)+(K39*60)+L39)*2)/60</f>
        <v>83.4</v>
      </c>
      <c r="N39" s="40">
        <v>0</v>
      </c>
      <c r="O39" s="41">
        <v>21.72</v>
      </c>
      <c r="P39" s="43">
        <v>0</v>
      </c>
      <c r="Q39" s="43">
        <v>0</v>
      </c>
      <c r="R39" s="44">
        <v>32.78</v>
      </c>
      <c r="S39" s="40">
        <v>0</v>
      </c>
      <c r="T39" s="41">
        <v>74.97</v>
      </c>
      <c r="U39" s="130">
        <f>M39+N39+O39+P39+Q39+R39+S39+T39</f>
        <v>212.87</v>
      </c>
      <c r="V39" s="45">
        <f>E39-U39</f>
        <v>287.13</v>
      </c>
    </row>
    <row r="40" spans="1:22" s="2" customFormat="1">
      <c r="A40" s="133"/>
      <c r="B40" s="34">
        <f t="shared" si="0"/>
        <v>27</v>
      </c>
      <c r="C40" s="123" t="s">
        <v>107</v>
      </c>
      <c r="D40" s="122" t="s">
        <v>72</v>
      </c>
      <c r="E40" s="35">
        <v>500</v>
      </c>
      <c r="F40" s="36">
        <v>0.45694444444444443</v>
      </c>
      <c r="G40" s="36">
        <v>0.47371527777777778</v>
      </c>
      <c r="H40" s="36">
        <v>1.6319444444444445E-3</v>
      </c>
      <c r="I40" s="37">
        <f>G40-F40-H40</f>
        <v>1.5138888888888901E-2</v>
      </c>
      <c r="J40" s="38">
        <f>HOUR(I40)</f>
        <v>0</v>
      </c>
      <c r="K40" s="38">
        <f>MINUTE(I40)</f>
        <v>21</v>
      </c>
      <c r="L40" s="38">
        <f>SECOND(I40)</f>
        <v>48</v>
      </c>
      <c r="M40" s="39">
        <f>(((J40*3600)+(K40*60)+L40)*2)/60</f>
        <v>43.6</v>
      </c>
      <c r="N40" s="40">
        <v>0</v>
      </c>
      <c r="O40" s="41">
        <v>29.32</v>
      </c>
      <c r="P40" s="43">
        <v>2</v>
      </c>
      <c r="Q40" s="43">
        <v>20</v>
      </c>
      <c r="R40" s="44">
        <v>54.18</v>
      </c>
      <c r="S40" s="40">
        <v>0</v>
      </c>
      <c r="T40" s="41">
        <v>70.61</v>
      </c>
      <c r="U40" s="130">
        <f>M40+N40+O40+P40+Q40+R40+S40+T40</f>
        <v>219.70999999999998</v>
      </c>
      <c r="V40" s="45">
        <f>E40-U40</f>
        <v>280.29000000000002</v>
      </c>
    </row>
    <row r="41" spans="1:22">
      <c r="M41" s="70"/>
    </row>
  </sheetData>
  <sheetProtection selectLockedCells="1"/>
  <sortState ref="C14:V40">
    <sortCondition descending="1" ref="V14:V40"/>
  </sortState>
  <mergeCells count="11">
    <mergeCell ref="G11:G12"/>
    <mergeCell ref="H11:H12"/>
    <mergeCell ref="I11:I12"/>
    <mergeCell ref="Q11:R12"/>
    <mergeCell ref="B6:D6"/>
    <mergeCell ref="S10:T10"/>
    <mergeCell ref="N10:O10"/>
    <mergeCell ref="Q10:R10"/>
    <mergeCell ref="N11:O12"/>
    <mergeCell ref="S11:T12"/>
    <mergeCell ref="P11:P12"/>
  </mergeCells>
  <phoneticPr fontId="2" type="noConversion"/>
  <conditionalFormatting sqref="V14:V40">
    <cfRule type="cellIs" dxfId="31" priority="4" operator="lessThan">
      <formula>500</formula>
    </cfRule>
  </conditionalFormatting>
  <conditionalFormatting sqref="I14:I40">
    <cfRule type="cellIs" dxfId="30" priority="1" operator="equal">
      <formula>0</formula>
    </cfRule>
  </conditionalFormatting>
  <pageMargins left="0.19685039370078741" right="0.51181102362204722" top="0.19685039370078741" bottom="0.23622047244094491" header="0" footer="0"/>
  <pageSetup paperSize="9" scale="8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AF33"/>
  <sheetViews>
    <sheetView topLeftCell="A6" zoomScaleSheetLayoutView="100" workbookViewId="0">
      <pane xSplit="4" ySplit="8" topLeftCell="E14" activePane="bottomRight" state="frozen"/>
      <selection activeCell="A6" sqref="A6"/>
      <selection pane="topRight" activeCell="E6" sqref="E6"/>
      <selection pane="bottomLeft" activeCell="A14" sqref="A14"/>
      <selection pane="bottomRight" activeCell="A16" sqref="A16:A33"/>
    </sheetView>
  </sheetViews>
  <sheetFormatPr defaultRowHeight="12.75"/>
  <cols>
    <col min="1" max="1" width="7.42578125" style="7" bestFit="1" customWidth="1"/>
    <col min="2" max="2" width="7" style="7" customWidth="1"/>
    <col min="3" max="3" width="13.85546875" style="7" customWidth="1"/>
    <col min="4" max="4" width="16.85546875" style="7" customWidth="1"/>
    <col min="5" max="5" width="5.7109375" style="7" bestFit="1" customWidth="1"/>
    <col min="6" max="9" width="8.7109375" style="47" customWidth="1"/>
    <col min="10" max="12" width="10.28515625" style="48" hidden="1" customWidth="1"/>
    <col min="13" max="13" width="8.7109375" style="49" customWidth="1"/>
    <col min="14" max="15" width="5.7109375" style="7" customWidth="1"/>
    <col min="16" max="16" width="8.140625" style="7" customWidth="1"/>
    <col min="17" max="17" width="5.7109375" style="50" customWidth="1"/>
    <col min="18" max="24" width="5.7109375" style="7" customWidth="1"/>
    <col min="25" max="25" width="8.7109375" style="7" customWidth="1"/>
    <col min="26" max="26" width="9.5703125" style="7" customWidth="1"/>
  </cols>
  <sheetData>
    <row r="1" spans="1:32" ht="17.25">
      <c r="B1" s="51"/>
      <c r="C1" s="51"/>
      <c r="D1" s="51"/>
      <c r="E1" s="51"/>
      <c r="F1" s="52"/>
      <c r="G1" s="52"/>
      <c r="H1" s="52"/>
      <c r="I1" s="52"/>
      <c r="J1" s="53"/>
      <c r="K1" s="53"/>
      <c r="L1" s="53"/>
      <c r="M1" s="54"/>
      <c r="N1" s="55"/>
      <c r="O1" s="56"/>
      <c r="P1" s="55"/>
      <c r="Q1" s="57"/>
      <c r="R1" s="57"/>
      <c r="S1" s="55"/>
      <c r="T1" s="55"/>
      <c r="U1" s="55"/>
      <c r="V1" s="55"/>
      <c r="W1" s="55"/>
      <c r="X1" s="55"/>
      <c r="Y1" s="55"/>
      <c r="Z1" s="55"/>
    </row>
    <row r="2" spans="1:32" ht="18.75">
      <c r="A2" s="9"/>
      <c r="B2" s="58"/>
      <c r="C2" s="58"/>
      <c r="D2" s="59"/>
      <c r="E2" s="51"/>
      <c r="F2" s="52"/>
      <c r="G2" s="52"/>
      <c r="H2" s="52"/>
      <c r="I2" s="139" t="s">
        <v>53</v>
      </c>
      <c r="J2" s="140"/>
      <c r="K2" s="140"/>
      <c r="L2" s="140"/>
      <c r="M2" s="141"/>
      <c r="N2" s="142"/>
      <c r="O2" s="143"/>
      <c r="P2" s="144"/>
      <c r="Q2" s="60"/>
      <c r="R2" s="60"/>
      <c r="S2" s="60"/>
      <c r="T2" s="60"/>
      <c r="U2" s="60"/>
      <c r="V2" s="55"/>
      <c r="W2" s="55"/>
      <c r="X2" s="55"/>
      <c r="Y2" s="55"/>
      <c r="Z2" s="55"/>
      <c r="AA2" s="2"/>
      <c r="AB2" s="2"/>
      <c r="AC2" s="2"/>
      <c r="AD2" s="2"/>
      <c r="AE2" s="2"/>
      <c r="AF2" s="2"/>
    </row>
    <row r="3" spans="1:32" ht="15.75">
      <c r="A3" s="9"/>
      <c r="B3" s="55"/>
      <c r="C3" s="55"/>
      <c r="D3" s="55"/>
      <c r="E3" s="55"/>
      <c r="F3" s="61"/>
      <c r="G3" s="61"/>
      <c r="H3" s="61"/>
      <c r="I3" s="139" t="s">
        <v>119</v>
      </c>
      <c r="J3" s="145"/>
      <c r="K3" s="145"/>
      <c r="L3" s="145"/>
      <c r="M3" s="146"/>
      <c r="N3" s="147"/>
      <c r="O3" s="148"/>
      <c r="P3" s="149"/>
      <c r="Q3" s="55"/>
      <c r="R3" s="63"/>
      <c r="S3" s="55"/>
      <c r="T3" s="55"/>
      <c r="U3" s="55"/>
      <c r="V3" s="55"/>
      <c r="W3" s="55"/>
      <c r="X3" s="55"/>
      <c r="Y3" s="55"/>
      <c r="Z3" s="55"/>
      <c r="AA3" s="2"/>
      <c r="AB3" s="2"/>
      <c r="AC3" s="2"/>
      <c r="AD3" s="2"/>
      <c r="AE3" s="2"/>
      <c r="AF3" s="2"/>
    </row>
    <row r="4" spans="1:32" ht="15.75">
      <c r="A4" s="9"/>
      <c r="B4" s="55"/>
      <c r="C4" s="55"/>
      <c r="D4" s="55"/>
      <c r="E4" s="55"/>
      <c r="F4" s="61"/>
      <c r="G4" s="61"/>
      <c r="H4" s="61"/>
      <c r="I4" s="150" t="s">
        <v>120</v>
      </c>
      <c r="J4" s="145"/>
      <c r="K4" s="145"/>
      <c r="L4" s="145"/>
      <c r="M4" s="150"/>
      <c r="N4" s="147"/>
      <c r="O4" s="148"/>
      <c r="P4" s="151"/>
      <c r="Q4" s="65"/>
      <c r="R4" s="55"/>
      <c r="S4" s="55"/>
      <c r="T4" s="64"/>
      <c r="U4" s="55"/>
      <c r="V4" s="55"/>
      <c r="W4" s="55"/>
      <c r="X4" s="55"/>
      <c r="Y4" s="55"/>
      <c r="Z4" s="55"/>
      <c r="AA4" s="2"/>
      <c r="AB4" s="2"/>
      <c r="AC4" s="2"/>
      <c r="AD4" s="2"/>
      <c r="AE4" s="2"/>
      <c r="AF4" s="2"/>
    </row>
    <row r="5" spans="1:32" ht="15.75">
      <c r="A5" s="9"/>
      <c r="B5" s="55"/>
      <c r="C5" s="55"/>
      <c r="D5" s="55"/>
      <c r="E5" s="55"/>
      <c r="F5" s="61"/>
      <c r="G5" s="61"/>
      <c r="H5" s="61"/>
      <c r="I5" s="61"/>
      <c r="J5" s="62"/>
      <c r="K5" s="62"/>
      <c r="L5" s="62"/>
      <c r="M5" s="66"/>
      <c r="N5" s="55"/>
      <c r="O5" s="56"/>
      <c r="P5" s="55"/>
      <c r="Q5" s="55"/>
      <c r="R5" s="63"/>
      <c r="S5" s="55"/>
      <c r="T5" s="55"/>
      <c r="U5" s="55"/>
      <c r="V5" s="55"/>
      <c r="W5" s="55"/>
      <c r="X5" s="55"/>
      <c r="Y5" s="55"/>
      <c r="Z5" s="55"/>
      <c r="AA5" s="2"/>
      <c r="AB5" s="2"/>
      <c r="AC5" s="2"/>
      <c r="AD5" s="2"/>
      <c r="AE5" s="2"/>
      <c r="AF5" s="2"/>
    </row>
    <row r="6" spans="1:32" ht="18.75">
      <c r="A6" s="9"/>
      <c r="B6" s="152" t="s">
        <v>52</v>
      </c>
      <c r="C6" s="152"/>
      <c r="D6" s="152"/>
      <c r="E6" s="55"/>
      <c r="F6" s="61"/>
      <c r="G6" s="61"/>
      <c r="H6" s="61"/>
      <c r="I6" s="61"/>
      <c r="J6" s="62"/>
      <c r="K6" s="62"/>
      <c r="L6" s="62"/>
      <c r="M6" s="66"/>
      <c r="N6" s="55"/>
      <c r="O6" s="56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2"/>
      <c r="AB6" s="2"/>
      <c r="AC6" s="2"/>
      <c r="AD6" s="2"/>
      <c r="AE6" s="2"/>
      <c r="AF6" s="2"/>
    </row>
    <row r="7" spans="1:32">
      <c r="A7" s="9"/>
      <c r="B7" s="9"/>
      <c r="C7" s="9"/>
      <c r="D7" s="9"/>
      <c r="E7" s="10"/>
      <c r="F7" s="11"/>
      <c r="G7" s="11"/>
      <c r="H7" s="11"/>
      <c r="I7" s="11"/>
      <c r="J7" s="10"/>
      <c r="K7" s="10"/>
      <c r="L7" s="10"/>
      <c r="M7" s="10"/>
      <c r="N7" s="10"/>
      <c r="O7" s="10"/>
      <c r="P7" s="9"/>
      <c r="Q7" s="10"/>
      <c r="R7" s="9"/>
      <c r="S7" s="10"/>
      <c r="T7" s="10"/>
      <c r="U7" s="9"/>
      <c r="V7" s="9"/>
      <c r="W7" s="9"/>
      <c r="Z7" s="9"/>
      <c r="AA7" s="2"/>
      <c r="AB7" s="2"/>
      <c r="AC7" s="2"/>
      <c r="AD7" s="2"/>
      <c r="AE7" s="2"/>
      <c r="AF7" s="2"/>
    </row>
    <row r="8" spans="1:32" ht="18.75">
      <c r="A8" s="9"/>
      <c r="B8" s="117" t="s">
        <v>16</v>
      </c>
      <c r="C8" s="117"/>
      <c r="E8" s="13"/>
      <c r="F8" s="14"/>
      <c r="G8" s="14"/>
      <c r="H8" s="14"/>
      <c r="I8" s="14"/>
      <c r="J8" s="15"/>
      <c r="K8" s="15"/>
      <c r="L8" s="15"/>
      <c r="M8" s="12"/>
      <c r="O8" s="13"/>
      <c r="P8" s="9"/>
      <c r="Q8" s="8"/>
      <c r="R8" s="9"/>
      <c r="T8" s="13"/>
      <c r="U8" s="9"/>
      <c r="V8" s="9"/>
      <c r="W8" s="9"/>
      <c r="Z8" s="9"/>
      <c r="AA8" s="2"/>
      <c r="AB8" s="2"/>
      <c r="AC8" s="2"/>
      <c r="AD8" s="2"/>
      <c r="AE8" s="2"/>
      <c r="AF8" s="2"/>
    </row>
    <row r="9" spans="1:32" ht="13.5" thickBot="1">
      <c r="A9" s="9"/>
      <c r="B9" s="9"/>
      <c r="C9" s="9"/>
      <c r="D9" s="9"/>
      <c r="E9" s="10"/>
      <c r="F9" s="11"/>
      <c r="G9" s="11"/>
      <c r="H9" s="11"/>
      <c r="I9" s="11"/>
      <c r="J9" s="10"/>
      <c r="K9" s="10"/>
      <c r="L9" s="10"/>
      <c r="M9" s="10"/>
      <c r="N9" s="10"/>
      <c r="O9" s="10"/>
      <c r="P9" s="9"/>
      <c r="Q9" s="10"/>
      <c r="R9" s="9"/>
      <c r="S9" s="10"/>
      <c r="T9" s="10"/>
      <c r="U9" s="9"/>
      <c r="V9" s="9"/>
      <c r="W9" s="9"/>
      <c r="Z9" s="9"/>
      <c r="AA9" s="2"/>
      <c r="AB9" s="2"/>
      <c r="AC9" s="2"/>
      <c r="AD9" s="2"/>
      <c r="AE9" s="2"/>
      <c r="AF9" s="2"/>
    </row>
    <row r="10" spans="1:32" ht="15">
      <c r="A10" s="9"/>
      <c r="B10" s="71"/>
      <c r="C10" s="71" t="s">
        <v>7</v>
      </c>
      <c r="D10" s="71" t="s">
        <v>13</v>
      </c>
      <c r="E10" s="72" t="s">
        <v>6</v>
      </c>
      <c r="F10" s="74" t="s">
        <v>18</v>
      </c>
      <c r="G10" s="74" t="s">
        <v>18</v>
      </c>
      <c r="H10" s="74" t="s">
        <v>26</v>
      </c>
      <c r="I10" s="74" t="s">
        <v>20</v>
      </c>
      <c r="J10" s="76"/>
      <c r="K10" s="77"/>
      <c r="L10" s="78"/>
      <c r="M10" s="102" t="s">
        <v>2</v>
      </c>
      <c r="N10" s="161" t="s">
        <v>36</v>
      </c>
      <c r="O10" s="162"/>
      <c r="P10" s="103" t="s">
        <v>37</v>
      </c>
      <c r="Q10" s="153" t="s">
        <v>38</v>
      </c>
      <c r="R10" s="163"/>
      <c r="S10" s="153" t="s">
        <v>39</v>
      </c>
      <c r="T10" s="164"/>
      <c r="U10" s="165" t="s">
        <v>41</v>
      </c>
      <c r="V10" s="166"/>
      <c r="W10" s="153" t="s">
        <v>42</v>
      </c>
      <c r="X10" s="154"/>
      <c r="Y10" s="81" t="s">
        <v>11</v>
      </c>
      <c r="Z10" s="9"/>
      <c r="AA10" s="5"/>
      <c r="AB10" s="5"/>
      <c r="AC10" s="2"/>
      <c r="AD10" s="2"/>
      <c r="AE10" s="2"/>
    </row>
    <row r="11" spans="1:32" ht="13.5" customHeight="1">
      <c r="A11" s="9"/>
      <c r="B11" s="82"/>
      <c r="C11" s="82"/>
      <c r="D11" s="82"/>
      <c r="E11" s="83"/>
      <c r="F11" s="90"/>
      <c r="G11" s="155" t="s">
        <v>23</v>
      </c>
      <c r="H11" s="155" t="s">
        <v>3</v>
      </c>
      <c r="I11" s="155" t="s">
        <v>3</v>
      </c>
      <c r="J11" s="85"/>
      <c r="K11" s="86"/>
      <c r="L11" s="87"/>
      <c r="M11" s="97"/>
      <c r="N11" s="156" t="s">
        <v>34</v>
      </c>
      <c r="O11" s="168"/>
      <c r="P11" s="158" t="s">
        <v>35</v>
      </c>
      <c r="Q11" s="156" t="s">
        <v>30</v>
      </c>
      <c r="R11" s="167"/>
      <c r="S11" s="156" t="s">
        <v>40</v>
      </c>
      <c r="T11" s="157"/>
      <c r="U11" s="156" t="s">
        <v>49</v>
      </c>
      <c r="V11" s="157"/>
      <c r="W11" s="156" t="s">
        <v>15</v>
      </c>
      <c r="X11" s="159"/>
      <c r="Y11" s="89"/>
      <c r="Z11" s="9"/>
      <c r="AA11" s="5"/>
      <c r="AB11" s="5"/>
      <c r="AC11" s="2"/>
      <c r="AD11" s="2"/>
      <c r="AE11" s="2"/>
    </row>
    <row r="12" spans="1:32" ht="30.75" customHeight="1" thickBot="1">
      <c r="A12" s="9"/>
      <c r="B12" s="82"/>
      <c r="C12" s="82"/>
      <c r="D12" s="82"/>
      <c r="E12" s="83"/>
      <c r="F12" s="90"/>
      <c r="G12" s="155"/>
      <c r="H12" s="155"/>
      <c r="I12" s="155"/>
      <c r="J12" s="85"/>
      <c r="K12" s="86"/>
      <c r="L12" s="87"/>
      <c r="M12" s="97"/>
      <c r="N12" s="169"/>
      <c r="O12" s="168"/>
      <c r="P12" s="158"/>
      <c r="Q12" s="160"/>
      <c r="R12" s="167"/>
      <c r="S12" s="156"/>
      <c r="T12" s="157"/>
      <c r="U12" s="156"/>
      <c r="V12" s="157"/>
      <c r="W12" s="160"/>
      <c r="X12" s="159"/>
      <c r="Y12" s="89"/>
      <c r="Z12" s="9"/>
      <c r="AA12" s="5"/>
      <c r="AB12" s="5"/>
      <c r="AC12" s="2"/>
      <c r="AD12" s="2"/>
      <c r="AE12" s="2"/>
    </row>
    <row r="13" spans="1:32" ht="23.25" customHeight="1">
      <c r="A13" s="96" t="s">
        <v>0</v>
      </c>
      <c r="B13" s="82"/>
      <c r="C13" s="82" t="s">
        <v>1</v>
      </c>
      <c r="D13" s="82" t="s">
        <v>14</v>
      </c>
      <c r="E13" s="83" t="s">
        <v>4</v>
      </c>
      <c r="F13" s="90" t="s">
        <v>19</v>
      </c>
      <c r="G13" s="90" t="s">
        <v>22</v>
      </c>
      <c r="H13" s="90" t="s">
        <v>11</v>
      </c>
      <c r="I13" s="90" t="s">
        <v>21</v>
      </c>
      <c r="J13" s="85"/>
      <c r="K13" s="86"/>
      <c r="L13" s="87"/>
      <c r="M13" s="97" t="s">
        <v>8</v>
      </c>
      <c r="N13" s="98" t="s">
        <v>9</v>
      </c>
      <c r="O13" s="99" t="s">
        <v>10</v>
      </c>
      <c r="P13" s="92" t="s">
        <v>9</v>
      </c>
      <c r="Q13" s="92" t="s">
        <v>9</v>
      </c>
      <c r="R13" s="94" t="s">
        <v>10</v>
      </c>
      <c r="S13" s="92" t="s">
        <v>9</v>
      </c>
      <c r="T13" s="93" t="s">
        <v>10</v>
      </c>
      <c r="U13" s="92" t="s">
        <v>9</v>
      </c>
      <c r="V13" s="93" t="s">
        <v>10</v>
      </c>
      <c r="W13" s="92" t="s">
        <v>9</v>
      </c>
      <c r="X13" s="93" t="s">
        <v>10</v>
      </c>
      <c r="Y13" s="89" t="s">
        <v>12</v>
      </c>
      <c r="Z13" s="95" t="s">
        <v>5</v>
      </c>
      <c r="AA13" s="5"/>
      <c r="AB13" s="5"/>
      <c r="AC13" s="2"/>
      <c r="AD13" s="2"/>
      <c r="AE13" s="2"/>
    </row>
    <row r="14" spans="1:32">
      <c r="A14" s="132">
        <v>1</v>
      </c>
      <c r="B14" s="34"/>
      <c r="C14" s="123" t="s">
        <v>126</v>
      </c>
      <c r="D14" s="122" t="s">
        <v>80</v>
      </c>
      <c r="E14" s="35">
        <v>500</v>
      </c>
      <c r="F14" s="36">
        <v>0.50486111111111109</v>
      </c>
      <c r="G14" s="36">
        <v>0.52807870370370369</v>
      </c>
      <c r="H14" s="36">
        <v>1.1921296296296296E-3</v>
      </c>
      <c r="I14" s="37">
        <f>G14-F14-H14</f>
        <v>2.2025462962962965E-2</v>
      </c>
      <c r="J14" s="38">
        <f>HOUR(I14)</f>
        <v>0</v>
      </c>
      <c r="K14" s="38">
        <f>MINUTE(I14)</f>
        <v>31</v>
      </c>
      <c r="L14" s="38">
        <f>SECOND(I14)</f>
        <v>43</v>
      </c>
      <c r="M14" s="39">
        <f>(((J14*3600)+(K14*60)+L14)*2)/60</f>
        <v>63.43333333333333</v>
      </c>
      <c r="N14" s="40">
        <v>0</v>
      </c>
      <c r="O14" s="41">
        <v>15.82</v>
      </c>
      <c r="P14" s="43">
        <v>0</v>
      </c>
      <c r="Q14" s="43">
        <v>0</v>
      </c>
      <c r="R14" s="44">
        <v>16.18</v>
      </c>
      <c r="S14" s="40">
        <v>0</v>
      </c>
      <c r="T14" s="129">
        <v>45.5</v>
      </c>
      <c r="U14" s="40">
        <v>0</v>
      </c>
      <c r="V14" s="41">
        <v>12.26</v>
      </c>
      <c r="W14" s="40">
        <v>0</v>
      </c>
      <c r="X14" s="41">
        <v>45.91</v>
      </c>
      <c r="Y14" s="130">
        <f>M14+N14+O14+P14+Q14+R14+S14+T14+U14+V14+W14+X14</f>
        <v>199.10333333333332</v>
      </c>
      <c r="Z14" s="45">
        <f>E14-Y14</f>
        <v>300.89666666666665</v>
      </c>
      <c r="AA14" s="5"/>
      <c r="AB14" s="5"/>
      <c r="AC14" s="2"/>
      <c r="AD14" s="2"/>
      <c r="AE14" s="2"/>
    </row>
    <row r="15" spans="1:32">
      <c r="A15" s="133">
        <f>SUM(A14+1)</f>
        <v>2</v>
      </c>
      <c r="B15" s="34"/>
      <c r="C15" s="123" t="s">
        <v>74</v>
      </c>
      <c r="D15" s="122" t="s">
        <v>80</v>
      </c>
      <c r="E15" s="35">
        <v>500</v>
      </c>
      <c r="F15" s="36">
        <v>0.5</v>
      </c>
      <c r="G15" s="36">
        <v>0.52688657407407413</v>
      </c>
      <c r="H15" s="36">
        <v>4.0856481481481481E-3</v>
      </c>
      <c r="I15" s="37">
        <f>G15-F15-H15</f>
        <v>2.2800925925925985E-2</v>
      </c>
      <c r="J15" s="38">
        <f>HOUR(I15)</f>
        <v>0</v>
      </c>
      <c r="K15" s="38">
        <f>MINUTE(I15)</f>
        <v>32</v>
      </c>
      <c r="L15" s="38">
        <f>SECOND(I15)</f>
        <v>50</v>
      </c>
      <c r="M15" s="39">
        <f>(((J15*3600)+(K15*60)+L15)*2)/60</f>
        <v>65.666666666666671</v>
      </c>
      <c r="N15" s="40">
        <v>0</v>
      </c>
      <c r="O15" s="41">
        <v>14.88</v>
      </c>
      <c r="P15" s="43">
        <v>0</v>
      </c>
      <c r="Q15" s="43">
        <v>12</v>
      </c>
      <c r="R15" s="44">
        <v>19.100000000000001</v>
      </c>
      <c r="S15" s="40">
        <v>0</v>
      </c>
      <c r="T15" s="129">
        <v>35.5</v>
      </c>
      <c r="U15" s="40">
        <v>0</v>
      </c>
      <c r="V15" s="41">
        <v>16.09</v>
      </c>
      <c r="W15" s="40">
        <v>0</v>
      </c>
      <c r="X15" s="41">
        <v>40.270000000000003</v>
      </c>
      <c r="Y15" s="130">
        <f>M15+N15+O15+P15+Q15+R15+S15+T15+U15+V15+W15+X15</f>
        <v>203.50666666666669</v>
      </c>
      <c r="Z15" s="45">
        <f>E15-Y15</f>
        <v>296.49333333333334</v>
      </c>
      <c r="AA15" s="5"/>
      <c r="AB15" s="5"/>
      <c r="AC15" s="2"/>
      <c r="AD15" s="2"/>
      <c r="AE15" s="2"/>
    </row>
    <row r="16" spans="1:32">
      <c r="A16" s="133">
        <f t="shared" ref="A16:A33" si="0">SUM(A15+1)</f>
        <v>3</v>
      </c>
      <c r="B16" s="34"/>
      <c r="C16" s="123" t="s">
        <v>72</v>
      </c>
      <c r="D16" s="122" t="s">
        <v>72</v>
      </c>
      <c r="E16" s="35">
        <v>500</v>
      </c>
      <c r="F16" s="36">
        <v>0.40347222222222223</v>
      </c>
      <c r="G16" s="36">
        <v>0.42861111111111111</v>
      </c>
      <c r="H16" s="36">
        <v>2.5115740740740741E-3</v>
      </c>
      <c r="I16" s="37">
        <f>G16-F16-H16</f>
        <v>2.2627314814814802E-2</v>
      </c>
      <c r="J16" s="38">
        <f>HOUR(I16)</f>
        <v>0</v>
      </c>
      <c r="K16" s="38">
        <f>MINUTE(I16)</f>
        <v>32</v>
      </c>
      <c r="L16" s="38">
        <f>SECOND(I16)</f>
        <v>35</v>
      </c>
      <c r="M16" s="39">
        <f>(((J16*3600)+(K16*60)+L16)*2)/60</f>
        <v>65.166666666666671</v>
      </c>
      <c r="N16" s="40">
        <v>0</v>
      </c>
      <c r="O16" s="41">
        <v>21.51</v>
      </c>
      <c r="P16" s="43">
        <v>0</v>
      </c>
      <c r="Q16" s="43">
        <v>0</v>
      </c>
      <c r="R16" s="44">
        <v>14.48</v>
      </c>
      <c r="S16" s="40">
        <v>0</v>
      </c>
      <c r="T16" s="129">
        <v>46.07</v>
      </c>
      <c r="U16" s="40">
        <v>0</v>
      </c>
      <c r="V16" s="41">
        <v>11.95</v>
      </c>
      <c r="W16" s="40">
        <v>0</v>
      </c>
      <c r="X16" s="41">
        <v>47.95</v>
      </c>
      <c r="Y16" s="130">
        <f>M16+N16+O16+P16+Q16+R16+S16+T16+U16+V16+W16+X16</f>
        <v>207.12666666666667</v>
      </c>
      <c r="Z16" s="45">
        <f>E16-Y16</f>
        <v>292.87333333333333</v>
      </c>
      <c r="AA16" s="5"/>
      <c r="AB16" s="5"/>
      <c r="AC16" s="2"/>
      <c r="AD16" s="2"/>
      <c r="AE16" s="2"/>
    </row>
    <row r="17" spans="1:31">
      <c r="A17" s="133">
        <f t="shared" si="0"/>
        <v>4</v>
      </c>
      <c r="B17" s="34"/>
      <c r="C17" s="123" t="s">
        <v>86</v>
      </c>
      <c r="D17" s="122" t="s">
        <v>77</v>
      </c>
      <c r="E17" s="35">
        <v>500</v>
      </c>
      <c r="F17" s="36">
        <v>0.51736111111111105</v>
      </c>
      <c r="G17" s="36">
        <v>0.54296296296296298</v>
      </c>
      <c r="H17" s="36">
        <v>1.4583333333333334E-3</v>
      </c>
      <c r="I17" s="37">
        <f>G17-F17-H17</f>
        <v>2.4143518518518599E-2</v>
      </c>
      <c r="J17" s="38">
        <f>HOUR(I17)</f>
        <v>0</v>
      </c>
      <c r="K17" s="38">
        <f>MINUTE(I17)</f>
        <v>34</v>
      </c>
      <c r="L17" s="38">
        <f>SECOND(I17)</f>
        <v>46</v>
      </c>
      <c r="M17" s="39">
        <f>(((J17*3600)+(K17*60)+L17)*2)/60</f>
        <v>69.533333333333331</v>
      </c>
      <c r="N17" s="40">
        <v>0</v>
      </c>
      <c r="O17" s="41">
        <v>14.45</v>
      </c>
      <c r="P17" s="43">
        <v>0</v>
      </c>
      <c r="Q17" s="43">
        <v>10</v>
      </c>
      <c r="R17" s="44">
        <v>17.14</v>
      </c>
      <c r="S17" s="40">
        <v>0</v>
      </c>
      <c r="T17" s="129">
        <v>38.25</v>
      </c>
      <c r="U17" s="40">
        <v>0</v>
      </c>
      <c r="V17" s="41">
        <v>12.03</v>
      </c>
      <c r="W17" s="40">
        <v>0</v>
      </c>
      <c r="X17" s="41">
        <v>53.62</v>
      </c>
      <c r="Y17" s="130">
        <f>M17+N17+O17+P17+Q17+R17+S17+T17+U17+V17+W17+X17</f>
        <v>215.02333333333334</v>
      </c>
      <c r="Z17" s="45">
        <f>E17-Y17</f>
        <v>284.97666666666669</v>
      </c>
      <c r="AA17" s="5"/>
      <c r="AB17" s="5"/>
      <c r="AC17" s="2"/>
      <c r="AD17" s="2"/>
      <c r="AE17" s="2"/>
    </row>
    <row r="18" spans="1:31">
      <c r="A18" s="133">
        <f t="shared" si="0"/>
        <v>5</v>
      </c>
      <c r="B18" s="34"/>
      <c r="C18" s="123" t="s">
        <v>58</v>
      </c>
      <c r="D18" s="121" t="s">
        <v>76</v>
      </c>
      <c r="E18" s="35">
        <v>500</v>
      </c>
      <c r="F18" s="36">
        <v>0.53194444444444444</v>
      </c>
      <c r="G18" s="36">
        <v>0.55260416666666667</v>
      </c>
      <c r="H18" s="36">
        <v>5.7870370370370378E-4</v>
      </c>
      <c r="I18" s="37">
        <f>G18-F18-H18</f>
        <v>2.0081018518518529E-2</v>
      </c>
      <c r="J18" s="38">
        <f>HOUR(I18)</f>
        <v>0</v>
      </c>
      <c r="K18" s="38">
        <f>MINUTE(I18)</f>
        <v>28</v>
      </c>
      <c r="L18" s="38">
        <f>SECOND(I18)</f>
        <v>55</v>
      </c>
      <c r="M18" s="39">
        <f>(((J18*3600)+(K18*60)+L18)*2)/60</f>
        <v>57.833333333333336</v>
      </c>
      <c r="N18" s="40">
        <v>0</v>
      </c>
      <c r="O18" s="41">
        <v>17.190000000000001</v>
      </c>
      <c r="P18" s="43">
        <v>0</v>
      </c>
      <c r="Q18" s="43">
        <v>15</v>
      </c>
      <c r="R18" s="44">
        <v>18.48</v>
      </c>
      <c r="S18" s="40">
        <v>0</v>
      </c>
      <c r="T18" s="129">
        <v>46.4</v>
      </c>
      <c r="U18" s="40">
        <v>0</v>
      </c>
      <c r="V18" s="41">
        <v>12.27</v>
      </c>
      <c r="W18" s="40">
        <v>0</v>
      </c>
      <c r="X18" s="41">
        <v>52.2</v>
      </c>
      <c r="Y18" s="130">
        <f>M18+N18+O18+P18+Q18+R18+S18+T18+U18+V18+W18+X18</f>
        <v>219.37333333333333</v>
      </c>
      <c r="Z18" s="45">
        <f>E18-Y18</f>
        <v>280.62666666666667</v>
      </c>
      <c r="AA18" s="5"/>
      <c r="AB18" s="4"/>
      <c r="AC18" s="2"/>
      <c r="AD18" s="2"/>
      <c r="AE18" s="2"/>
    </row>
    <row r="19" spans="1:31">
      <c r="A19" s="133">
        <f t="shared" si="0"/>
        <v>6</v>
      </c>
      <c r="B19" s="34"/>
      <c r="C19" s="123" t="s">
        <v>88</v>
      </c>
      <c r="D19" s="122" t="s">
        <v>92</v>
      </c>
      <c r="E19" s="35">
        <v>500</v>
      </c>
      <c r="F19" s="36">
        <v>0.49861111111111112</v>
      </c>
      <c r="G19" s="36">
        <v>0.52759259259259261</v>
      </c>
      <c r="H19" s="36">
        <v>2.5810185185185185E-3</v>
      </c>
      <c r="I19" s="37">
        <f>G19-F19-H19</f>
        <v>2.640046296296298E-2</v>
      </c>
      <c r="J19" s="38">
        <f>HOUR(I19)</f>
        <v>0</v>
      </c>
      <c r="K19" s="38">
        <f>MINUTE(I19)</f>
        <v>38</v>
      </c>
      <c r="L19" s="38">
        <f>SECOND(I19)</f>
        <v>1</v>
      </c>
      <c r="M19" s="39">
        <f>(((J19*3600)+(K19*60)+L19)*2)/60</f>
        <v>76.033333333333331</v>
      </c>
      <c r="N19" s="40">
        <v>0</v>
      </c>
      <c r="O19" s="41">
        <v>17.54</v>
      </c>
      <c r="P19" s="43">
        <v>0</v>
      </c>
      <c r="Q19" s="43">
        <v>15</v>
      </c>
      <c r="R19" s="44">
        <v>13.27</v>
      </c>
      <c r="S19" s="40">
        <v>0</v>
      </c>
      <c r="T19" s="129">
        <v>40.1</v>
      </c>
      <c r="U19" s="40">
        <v>0</v>
      </c>
      <c r="V19" s="41">
        <v>13.92</v>
      </c>
      <c r="W19" s="40">
        <v>0</v>
      </c>
      <c r="X19" s="41">
        <v>47.35</v>
      </c>
      <c r="Y19" s="130">
        <f>M19+N19+O19+P19+Q19+R19+S19+T19+U19+V19+W19+X19</f>
        <v>223.21333333333331</v>
      </c>
      <c r="Z19" s="45">
        <f>E19-Y19</f>
        <v>276.78666666666669</v>
      </c>
      <c r="AA19" s="5"/>
      <c r="AB19" s="5"/>
      <c r="AC19" s="2"/>
      <c r="AD19" s="2"/>
      <c r="AE19" s="2"/>
    </row>
    <row r="20" spans="1:31">
      <c r="A20" s="133">
        <f t="shared" si="0"/>
        <v>7</v>
      </c>
      <c r="B20" s="34"/>
      <c r="C20" s="123" t="s">
        <v>82</v>
      </c>
      <c r="D20" s="122" t="s">
        <v>76</v>
      </c>
      <c r="E20" s="35">
        <v>500</v>
      </c>
      <c r="F20" s="36">
        <v>0.44027777777777777</v>
      </c>
      <c r="G20" s="36">
        <v>0.46571759259259254</v>
      </c>
      <c r="H20" s="36">
        <v>6.2500000000000001E-4</v>
      </c>
      <c r="I20" s="37">
        <f>G20-F20-H20</f>
        <v>2.4814814814814776E-2</v>
      </c>
      <c r="J20" s="38">
        <f>HOUR(I20)</f>
        <v>0</v>
      </c>
      <c r="K20" s="38">
        <f>MINUTE(I20)</f>
        <v>35</v>
      </c>
      <c r="L20" s="38">
        <f>SECOND(I20)</f>
        <v>44</v>
      </c>
      <c r="M20" s="39">
        <f>(((J20*3600)+(K20*60)+L20)*2)/60</f>
        <v>71.466666666666669</v>
      </c>
      <c r="N20" s="40">
        <v>0</v>
      </c>
      <c r="O20" s="41">
        <v>17.739999999999998</v>
      </c>
      <c r="P20" s="43">
        <v>0</v>
      </c>
      <c r="Q20" s="43">
        <v>0</v>
      </c>
      <c r="R20" s="44">
        <v>18.14</v>
      </c>
      <c r="S20" s="40">
        <v>0</v>
      </c>
      <c r="T20" s="129">
        <v>44.2</v>
      </c>
      <c r="U20" s="40">
        <v>0</v>
      </c>
      <c r="V20" s="41">
        <v>13.87</v>
      </c>
      <c r="W20" s="40">
        <v>0</v>
      </c>
      <c r="X20" s="41">
        <v>60.06</v>
      </c>
      <c r="Y20" s="130">
        <f>M20+N20+O20+P20+Q20+R20+S20+T20+U20+V20+W20+X20</f>
        <v>225.47666666666669</v>
      </c>
      <c r="Z20" s="45">
        <f>E20-Y20</f>
        <v>274.52333333333331</v>
      </c>
      <c r="AA20" s="5"/>
      <c r="AB20" s="5"/>
      <c r="AC20" s="2"/>
      <c r="AD20" s="2"/>
      <c r="AE20" s="2"/>
    </row>
    <row r="21" spans="1:31">
      <c r="A21" s="133">
        <f t="shared" si="0"/>
        <v>8</v>
      </c>
      <c r="B21" s="34"/>
      <c r="C21" s="127" t="s">
        <v>87</v>
      </c>
      <c r="D21" s="122" t="s">
        <v>92</v>
      </c>
      <c r="E21" s="35">
        <v>500</v>
      </c>
      <c r="F21" s="36">
        <v>0.41388888888888892</v>
      </c>
      <c r="G21" s="36">
        <v>0.43920138888888888</v>
      </c>
      <c r="H21" s="36">
        <v>7.407407407407407E-4</v>
      </c>
      <c r="I21" s="37">
        <f>G21-F21-H21</f>
        <v>2.457175925925922E-2</v>
      </c>
      <c r="J21" s="38">
        <f>HOUR(I21)</f>
        <v>0</v>
      </c>
      <c r="K21" s="38">
        <f>MINUTE(I21)</f>
        <v>35</v>
      </c>
      <c r="L21" s="38">
        <f>SECOND(I21)</f>
        <v>23</v>
      </c>
      <c r="M21" s="39">
        <f>(((J21*3600)+(K21*60)+L21)*2)/60</f>
        <v>70.766666666666666</v>
      </c>
      <c r="N21" s="40">
        <v>0</v>
      </c>
      <c r="O21" s="41">
        <v>15.18</v>
      </c>
      <c r="P21" s="43">
        <v>0</v>
      </c>
      <c r="Q21" s="43">
        <v>0</v>
      </c>
      <c r="R21" s="44">
        <v>16.239999999999998</v>
      </c>
      <c r="S21" s="40">
        <v>0</v>
      </c>
      <c r="T21" s="129">
        <v>60.88</v>
      </c>
      <c r="U21" s="40">
        <v>0</v>
      </c>
      <c r="V21" s="41">
        <v>12.95</v>
      </c>
      <c r="W21" s="40">
        <v>0</v>
      </c>
      <c r="X21" s="41">
        <v>58.72</v>
      </c>
      <c r="Y21" s="130">
        <f>M21+N21+O21+P21+Q21+R21+S21+T21+U21+V21+W21+X21</f>
        <v>234.73666666666665</v>
      </c>
      <c r="Z21" s="45">
        <f>E21-Y21</f>
        <v>265.26333333333332</v>
      </c>
      <c r="AA21" s="5"/>
      <c r="AB21" s="5"/>
      <c r="AC21" s="2"/>
      <c r="AD21" s="2"/>
      <c r="AE21" s="2"/>
    </row>
    <row r="22" spans="1:31">
      <c r="A22" s="133">
        <f t="shared" si="0"/>
        <v>9</v>
      </c>
      <c r="B22" s="34"/>
      <c r="C22" s="123" t="s">
        <v>81</v>
      </c>
      <c r="D22" s="122" t="s">
        <v>76</v>
      </c>
      <c r="E22" s="35">
        <v>500</v>
      </c>
      <c r="F22" s="36">
        <v>0.4236111111111111</v>
      </c>
      <c r="G22" s="36">
        <v>0.45081018518518517</v>
      </c>
      <c r="H22" s="36">
        <v>6.2500000000000001E-4</v>
      </c>
      <c r="I22" s="37">
        <f>G22-F22-H22</f>
        <v>2.6574074074074069E-2</v>
      </c>
      <c r="J22" s="38">
        <f>HOUR(I22)</f>
        <v>0</v>
      </c>
      <c r="K22" s="38">
        <f>MINUTE(I22)</f>
        <v>38</v>
      </c>
      <c r="L22" s="38">
        <f>SECOND(I22)</f>
        <v>16</v>
      </c>
      <c r="M22" s="39">
        <f>(((J22*3600)+(K22*60)+L22)*2)/60</f>
        <v>76.533333333333331</v>
      </c>
      <c r="N22" s="40">
        <v>2</v>
      </c>
      <c r="O22" s="41">
        <v>15.95</v>
      </c>
      <c r="P22" s="43">
        <v>0</v>
      </c>
      <c r="Q22" s="43">
        <v>0</v>
      </c>
      <c r="R22" s="44">
        <v>21.74</v>
      </c>
      <c r="S22" s="40">
        <v>0</v>
      </c>
      <c r="T22" s="129">
        <v>51</v>
      </c>
      <c r="U22" s="40">
        <v>0</v>
      </c>
      <c r="V22" s="41">
        <v>13.85</v>
      </c>
      <c r="W22" s="40">
        <v>0</v>
      </c>
      <c r="X22" s="41">
        <v>55.43</v>
      </c>
      <c r="Y22" s="130">
        <f>M22+N22+O22+P22+Q22+R22+S22+T22+U22+V22+W22+X22</f>
        <v>236.50333333333333</v>
      </c>
      <c r="Z22" s="45">
        <f>E22-Y22</f>
        <v>263.49666666666667</v>
      </c>
      <c r="AA22" s="5"/>
      <c r="AB22" s="5"/>
      <c r="AC22" s="2"/>
      <c r="AD22" s="2"/>
      <c r="AE22" s="2"/>
    </row>
    <row r="23" spans="1:31">
      <c r="A23" s="133">
        <f t="shared" si="0"/>
        <v>10</v>
      </c>
      <c r="B23" s="34"/>
      <c r="C23" s="123" t="s">
        <v>71</v>
      </c>
      <c r="D23" s="122" t="s">
        <v>72</v>
      </c>
      <c r="E23" s="35">
        <v>500</v>
      </c>
      <c r="F23" s="36">
        <v>0.44305555555555554</v>
      </c>
      <c r="G23" s="36">
        <v>0.46726851851851853</v>
      </c>
      <c r="H23" s="36">
        <v>0</v>
      </c>
      <c r="I23" s="37">
        <f>G23-F23-H23</f>
        <v>2.4212962962962992E-2</v>
      </c>
      <c r="J23" s="38">
        <f>HOUR(I23)</f>
        <v>0</v>
      </c>
      <c r="K23" s="38">
        <f>MINUTE(I23)</f>
        <v>34</v>
      </c>
      <c r="L23" s="38">
        <f>SECOND(I23)</f>
        <v>52</v>
      </c>
      <c r="M23" s="39">
        <f>(((J23*3600)+(K23*60)+L23)*2)/60</f>
        <v>69.733333333333334</v>
      </c>
      <c r="N23" s="40">
        <v>0</v>
      </c>
      <c r="O23" s="41">
        <v>15.7</v>
      </c>
      <c r="P23" s="43">
        <v>0</v>
      </c>
      <c r="Q23" s="43">
        <v>0</v>
      </c>
      <c r="R23" s="44">
        <v>25.63</v>
      </c>
      <c r="S23" s="131">
        <v>0</v>
      </c>
      <c r="T23" s="129">
        <v>47.8</v>
      </c>
      <c r="U23" s="40">
        <v>0</v>
      </c>
      <c r="V23" s="41">
        <v>13.59</v>
      </c>
      <c r="W23" s="40">
        <v>0</v>
      </c>
      <c r="X23" s="41">
        <v>65.569999999999993</v>
      </c>
      <c r="Y23" s="130">
        <f>M23+N23+O23+P23+Q23+R23+S23+T23+U23+V23+W23+X23</f>
        <v>238.02333333333334</v>
      </c>
      <c r="Z23" s="45">
        <f>E23-Y23</f>
        <v>261.97666666666669</v>
      </c>
      <c r="AA23" s="5"/>
      <c r="AB23" s="5"/>
      <c r="AC23" s="2"/>
      <c r="AD23" s="2"/>
      <c r="AE23" s="2"/>
    </row>
    <row r="24" spans="1:31">
      <c r="A24" s="133">
        <f t="shared" si="0"/>
        <v>11</v>
      </c>
      <c r="B24" s="34"/>
      <c r="C24" s="123" t="s">
        <v>84</v>
      </c>
      <c r="D24" s="121" t="s">
        <v>76</v>
      </c>
      <c r="E24" s="35">
        <v>500</v>
      </c>
      <c r="F24" s="36">
        <v>0.39374999999999999</v>
      </c>
      <c r="G24" s="36">
        <v>0.4251388888888889</v>
      </c>
      <c r="H24" s="36">
        <v>1.6550925925925926E-3</v>
      </c>
      <c r="I24" s="37">
        <f>G24-F24-H24</f>
        <v>2.9733796296296317E-2</v>
      </c>
      <c r="J24" s="38">
        <f>HOUR(I24)</f>
        <v>0</v>
      </c>
      <c r="K24" s="38">
        <f>MINUTE(I24)</f>
        <v>42</v>
      </c>
      <c r="L24" s="38">
        <f>SECOND(I24)</f>
        <v>49</v>
      </c>
      <c r="M24" s="39">
        <f>(((J24*3600)+(K24*60)+L24)*2)/60</f>
        <v>85.63333333333334</v>
      </c>
      <c r="N24" s="40">
        <v>0</v>
      </c>
      <c r="O24" s="41">
        <v>15.41</v>
      </c>
      <c r="P24" s="43">
        <v>4</v>
      </c>
      <c r="Q24" s="43">
        <v>0</v>
      </c>
      <c r="R24" s="44">
        <v>20.29</v>
      </c>
      <c r="S24" s="40">
        <v>0</v>
      </c>
      <c r="T24" s="129">
        <v>44.62</v>
      </c>
      <c r="U24" s="40">
        <v>0</v>
      </c>
      <c r="V24" s="41">
        <v>15.61</v>
      </c>
      <c r="W24" s="40">
        <v>0</v>
      </c>
      <c r="X24" s="41">
        <v>55.42</v>
      </c>
      <c r="Y24" s="130">
        <f>M24+N24+O24+P24+Q24+R24+S24+T24+U24+V24+W24+X24</f>
        <v>240.98333333333335</v>
      </c>
      <c r="Z24" s="45">
        <f>E24-Y24</f>
        <v>259.01666666666665</v>
      </c>
      <c r="AA24" s="5"/>
      <c r="AB24" s="5"/>
      <c r="AC24" s="2"/>
      <c r="AD24" s="2"/>
      <c r="AE24" s="2"/>
    </row>
    <row r="25" spans="1:31">
      <c r="A25" s="133">
        <f t="shared" si="0"/>
        <v>12</v>
      </c>
      <c r="B25" s="34"/>
      <c r="C25" s="123" t="s">
        <v>91</v>
      </c>
      <c r="D25" s="121" t="s">
        <v>72</v>
      </c>
      <c r="E25" s="35">
        <v>500</v>
      </c>
      <c r="F25" s="36">
        <v>0.45555555555555555</v>
      </c>
      <c r="G25" s="36">
        <v>0.48770833333333335</v>
      </c>
      <c r="H25" s="36">
        <v>2.0138888888888888E-3</v>
      </c>
      <c r="I25" s="37">
        <f>G25-F25-H25</f>
        <v>3.013888888888892E-2</v>
      </c>
      <c r="J25" s="38">
        <f>HOUR(I25)</f>
        <v>0</v>
      </c>
      <c r="K25" s="38">
        <f>MINUTE(I25)</f>
        <v>43</v>
      </c>
      <c r="L25" s="38">
        <f>SECOND(I25)</f>
        <v>24</v>
      </c>
      <c r="M25" s="39">
        <f>(((J25*3600)+(K25*60)+L25)*2)/60</f>
        <v>86.8</v>
      </c>
      <c r="N25" s="40">
        <v>0</v>
      </c>
      <c r="O25" s="41">
        <v>19.48</v>
      </c>
      <c r="P25" s="43">
        <v>0</v>
      </c>
      <c r="Q25" s="43">
        <v>5</v>
      </c>
      <c r="R25" s="44">
        <v>15.64</v>
      </c>
      <c r="S25" s="40">
        <v>0</v>
      </c>
      <c r="T25" s="129">
        <v>50.2</v>
      </c>
      <c r="U25" s="40">
        <v>0</v>
      </c>
      <c r="V25" s="41">
        <v>13.35</v>
      </c>
      <c r="W25" s="40">
        <v>0</v>
      </c>
      <c r="X25" s="41">
        <v>55.08</v>
      </c>
      <c r="Y25" s="130">
        <f>M25+N25+O25+P25+Q25+R25+S25+T25+U25+V25+W25+X25</f>
        <v>245.55</v>
      </c>
      <c r="Z25" s="45">
        <f>E25-Y25</f>
        <v>254.45</v>
      </c>
      <c r="AA25" s="5"/>
      <c r="AB25" s="5"/>
      <c r="AC25" s="2"/>
      <c r="AD25" s="2"/>
      <c r="AE25" s="2"/>
    </row>
    <row r="26" spans="1:31" ht="12.75" customHeight="1">
      <c r="A26" s="133">
        <f t="shared" si="0"/>
        <v>13</v>
      </c>
      <c r="B26" s="34"/>
      <c r="C26" s="123" t="s">
        <v>127</v>
      </c>
      <c r="D26" s="122" t="s">
        <v>76</v>
      </c>
      <c r="E26" s="35">
        <v>500</v>
      </c>
      <c r="F26" s="36">
        <v>0.5395833333333333</v>
      </c>
      <c r="G26" s="36">
        <v>0.56472222222222224</v>
      </c>
      <c r="H26" s="36">
        <v>1.9560185185185184E-3</v>
      </c>
      <c r="I26" s="37">
        <f>G26-F26-H26</f>
        <v>2.3182870370370416E-2</v>
      </c>
      <c r="J26" s="38">
        <f>HOUR(I26)</f>
        <v>0</v>
      </c>
      <c r="K26" s="38">
        <f>MINUTE(I26)</f>
        <v>33</v>
      </c>
      <c r="L26" s="38">
        <f>SECOND(I26)</f>
        <v>23</v>
      </c>
      <c r="M26" s="39">
        <f>(((J26*3600)+(K26*60)+L26)*2)/60</f>
        <v>66.766666666666666</v>
      </c>
      <c r="N26" s="40">
        <v>0</v>
      </c>
      <c r="O26" s="41">
        <v>18.09</v>
      </c>
      <c r="P26" s="43">
        <v>2</v>
      </c>
      <c r="Q26" s="43">
        <v>0</v>
      </c>
      <c r="R26" s="44">
        <v>16.28</v>
      </c>
      <c r="S26" s="40">
        <v>0</v>
      </c>
      <c r="T26" s="129">
        <v>76.900000000000006</v>
      </c>
      <c r="U26" s="40">
        <v>0</v>
      </c>
      <c r="V26" s="41">
        <v>13.1</v>
      </c>
      <c r="W26" s="40">
        <v>0</v>
      </c>
      <c r="X26" s="41">
        <v>53.81</v>
      </c>
      <c r="Y26" s="130">
        <f>M26+N26+O26+P26+Q26+R26+S26+T26+U26+V26+W26+X26</f>
        <v>246.94666666666669</v>
      </c>
      <c r="Z26" s="45">
        <f>E26-Y26</f>
        <v>253.05333333333331</v>
      </c>
      <c r="AA26" s="5"/>
      <c r="AB26" s="5"/>
      <c r="AC26" s="2"/>
      <c r="AD26" s="2"/>
      <c r="AE26" s="2"/>
    </row>
    <row r="27" spans="1:31">
      <c r="A27" s="133">
        <f t="shared" si="0"/>
        <v>14</v>
      </c>
      <c r="B27" s="34"/>
      <c r="C27" s="123" t="s">
        <v>59</v>
      </c>
      <c r="D27" s="122" t="s">
        <v>76</v>
      </c>
      <c r="E27" s="35">
        <v>500</v>
      </c>
      <c r="F27" s="36">
        <v>0.52430555555555558</v>
      </c>
      <c r="G27" s="36">
        <v>0.55185185185185182</v>
      </c>
      <c r="H27" s="36">
        <v>6.9444444444444447E-4</v>
      </c>
      <c r="I27" s="37">
        <f>G27-F27-H27</f>
        <v>2.685185185185179E-2</v>
      </c>
      <c r="J27" s="38">
        <f>HOUR(I27)</f>
        <v>0</v>
      </c>
      <c r="K27" s="38">
        <f>MINUTE(I27)</f>
        <v>38</v>
      </c>
      <c r="L27" s="38">
        <f>SECOND(I27)</f>
        <v>40</v>
      </c>
      <c r="M27" s="39">
        <f>(((J27*3600)+(K27*60)+L27)*2)/60</f>
        <v>77.333333333333329</v>
      </c>
      <c r="N27" s="40">
        <v>0</v>
      </c>
      <c r="O27" s="41">
        <v>15.53</v>
      </c>
      <c r="P27" s="43">
        <v>0</v>
      </c>
      <c r="Q27" s="43">
        <v>10</v>
      </c>
      <c r="R27" s="44">
        <v>16.760000000000002</v>
      </c>
      <c r="S27" s="40">
        <v>0</v>
      </c>
      <c r="T27" s="129">
        <v>62</v>
      </c>
      <c r="U27" s="40">
        <v>0</v>
      </c>
      <c r="V27" s="41">
        <v>14.23</v>
      </c>
      <c r="W27" s="40">
        <v>0</v>
      </c>
      <c r="X27" s="41">
        <v>53.47</v>
      </c>
      <c r="Y27" s="130">
        <f>M27+N27+O27+P27+Q27+R27+S27+T27+U27+V27+W27+X27</f>
        <v>249.32333333333332</v>
      </c>
      <c r="Z27" s="45">
        <f>E27-Y27</f>
        <v>250.67666666666668</v>
      </c>
      <c r="AA27" s="5"/>
      <c r="AB27" s="5"/>
      <c r="AC27" s="2"/>
      <c r="AD27" s="2"/>
      <c r="AE27" s="2"/>
    </row>
    <row r="28" spans="1:31">
      <c r="A28" s="133">
        <f t="shared" si="0"/>
        <v>15</v>
      </c>
      <c r="B28" s="34"/>
      <c r="C28" s="123" t="s">
        <v>85</v>
      </c>
      <c r="D28" s="122" t="s">
        <v>77</v>
      </c>
      <c r="E28" s="35">
        <v>500</v>
      </c>
      <c r="F28" s="36">
        <v>0.50763888888888886</v>
      </c>
      <c r="G28" s="36">
        <v>0.54010416666666672</v>
      </c>
      <c r="H28" s="36">
        <v>8.1018518518518516E-4</v>
      </c>
      <c r="I28" s="37">
        <f>G28-F28-H28</f>
        <v>3.1655092592592672E-2</v>
      </c>
      <c r="J28" s="38">
        <f>HOUR(I28)</f>
        <v>0</v>
      </c>
      <c r="K28" s="38">
        <f>MINUTE(I28)</f>
        <v>45</v>
      </c>
      <c r="L28" s="38">
        <f>SECOND(I28)</f>
        <v>35</v>
      </c>
      <c r="M28" s="39">
        <f>(((J28*3600)+(K28*60)+L28)*2)/60</f>
        <v>91.166666666666671</v>
      </c>
      <c r="N28" s="40">
        <v>0</v>
      </c>
      <c r="O28" s="41">
        <v>19.14</v>
      </c>
      <c r="P28" s="43">
        <v>0</v>
      </c>
      <c r="Q28" s="43">
        <v>5</v>
      </c>
      <c r="R28" s="44">
        <v>18</v>
      </c>
      <c r="S28" s="40">
        <v>0</v>
      </c>
      <c r="T28" s="129">
        <v>47.2</v>
      </c>
      <c r="U28" s="40">
        <v>0</v>
      </c>
      <c r="V28" s="41">
        <v>13.6</v>
      </c>
      <c r="W28" s="40">
        <v>0</v>
      </c>
      <c r="X28" s="41">
        <v>57.54</v>
      </c>
      <c r="Y28" s="130">
        <f>M28+N28+O28+P28+Q28+R28+S28+T28+U28+V28+W28+X28</f>
        <v>251.64666666666665</v>
      </c>
      <c r="Z28" s="45">
        <f>E28-Y28</f>
        <v>248.35333333333335</v>
      </c>
      <c r="AA28" s="5"/>
      <c r="AB28" s="5"/>
      <c r="AC28" s="2"/>
      <c r="AD28" s="2"/>
      <c r="AE28" s="2"/>
    </row>
    <row r="29" spans="1:31">
      <c r="A29" s="133">
        <f t="shared" si="0"/>
        <v>16</v>
      </c>
      <c r="B29" s="34"/>
      <c r="C29" s="123" t="s">
        <v>90</v>
      </c>
      <c r="D29" s="121" t="s">
        <v>93</v>
      </c>
      <c r="E29" s="35">
        <v>500</v>
      </c>
      <c r="F29" s="36">
        <v>0.49374999999999997</v>
      </c>
      <c r="G29" s="36">
        <v>0.52140046296296294</v>
      </c>
      <c r="H29" s="36">
        <v>0</v>
      </c>
      <c r="I29" s="37">
        <f>G29-F29-H29</f>
        <v>2.7650462962962974E-2</v>
      </c>
      <c r="J29" s="38">
        <f>HOUR(I29)</f>
        <v>0</v>
      </c>
      <c r="K29" s="38">
        <f>MINUTE(I29)</f>
        <v>39</v>
      </c>
      <c r="L29" s="38">
        <f>SECOND(I29)</f>
        <v>49</v>
      </c>
      <c r="M29" s="39">
        <f>(((J29*3600)+(K29*60)+L29)*2)/60</f>
        <v>79.63333333333334</v>
      </c>
      <c r="N29" s="40">
        <v>0</v>
      </c>
      <c r="O29" s="41">
        <v>17</v>
      </c>
      <c r="P29" s="43">
        <v>0</v>
      </c>
      <c r="Q29" s="43">
        <v>15</v>
      </c>
      <c r="R29" s="44">
        <v>19.13</v>
      </c>
      <c r="S29" s="40">
        <v>0</v>
      </c>
      <c r="T29" s="129">
        <v>51.3</v>
      </c>
      <c r="U29" s="40">
        <v>0</v>
      </c>
      <c r="V29" s="41">
        <v>11.75</v>
      </c>
      <c r="W29" s="40">
        <v>0</v>
      </c>
      <c r="X29" s="41">
        <v>72.12</v>
      </c>
      <c r="Y29" s="130">
        <f>M29+N29+O29+P29+Q29+R29+S29+T29+U29+V29+W29+X29</f>
        <v>265.93333333333334</v>
      </c>
      <c r="Z29" s="45">
        <f>E29-Y29</f>
        <v>234.06666666666666</v>
      </c>
      <c r="AA29" s="5"/>
      <c r="AB29" s="5"/>
      <c r="AC29" s="2"/>
      <c r="AD29" s="2"/>
      <c r="AE29" s="2"/>
    </row>
    <row r="30" spans="1:31">
      <c r="A30" s="133">
        <f t="shared" si="0"/>
        <v>17</v>
      </c>
      <c r="B30" s="34"/>
      <c r="C30" s="123" t="s">
        <v>89</v>
      </c>
      <c r="D30" s="122" t="s">
        <v>78</v>
      </c>
      <c r="E30" s="35">
        <v>500</v>
      </c>
      <c r="F30" s="36">
        <v>0.51874999999999993</v>
      </c>
      <c r="G30" s="36">
        <v>0.56214120370370368</v>
      </c>
      <c r="H30" s="36">
        <v>6.7129629629629625E-4</v>
      </c>
      <c r="I30" s="37">
        <f>G30-F30-H30</f>
        <v>4.2719907407407456E-2</v>
      </c>
      <c r="J30" s="38">
        <f>HOUR(I30)</f>
        <v>1</v>
      </c>
      <c r="K30" s="38">
        <f>MINUTE(I30)</f>
        <v>1</v>
      </c>
      <c r="L30" s="38">
        <f>SECOND(I30)</f>
        <v>31</v>
      </c>
      <c r="M30" s="39">
        <f>(((J30*3600)+(K30*60)+L30)*2)/60</f>
        <v>123.03333333333333</v>
      </c>
      <c r="N30" s="40">
        <v>0</v>
      </c>
      <c r="O30" s="41">
        <v>17.829999999999998</v>
      </c>
      <c r="P30" s="43">
        <v>0</v>
      </c>
      <c r="Q30" s="43">
        <v>7</v>
      </c>
      <c r="R30" s="44">
        <v>27.96</v>
      </c>
      <c r="S30" s="40">
        <v>0</v>
      </c>
      <c r="T30" s="129">
        <v>70</v>
      </c>
      <c r="U30" s="40">
        <v>0</v>
      </c>
      <c r="V30" s="41">
        <v>24.17</v>
      </c>
      <c r="W30" s="40">
        <v>0</v>
      </c>
      <c r="X30" s="41">
        <v>60.97</v>
      </c>
      <c r="Y30" s="130">
        <f>M30+N30+O30+P30+Q30+R30+S30+T30+U30+V30+W30+X30</f>
        <v>330.96333333333337</v>
      </c>
      <c r="Z30" s="45">
        <f>E30-Y30</f>
        <v>169.03666666666663</v>
      </c>
      <c r="AA30" s="5"/>
      <c r="AB30" s="5"/>
      <c r="AC30" s="2"/>
      <c r="AD30" s="2"/>
      <c r="AE30" s="2"/>
    </row>
    <row r="31" spans="1:31">
      <c r="A31" s="133">
        <f t="shared" si="0"/>
        <v>18</v>
      </c>
      <c r="B31" s="34"/>
      <c r="C31" s="123" t="s">
        <v>67</v>
      </c>
      <c r="D31" s="122" t="s">
        <v>68</v>
      </c>
      <c r="E31" s="35">
        <v>500</v>
      </c>
      <c r="F31" s="36">
        <v>0.45208333333333334</v>
      </c>
      <c r="G31" s="36">
        <v>0.48587962962962966</v>
      </c>
      <c r="H31" s="36">
        <v>9.7222222222222209E-4</v>
      </c>
      <c r="I31" s="37">
        <f>G31-F31-H31</f>
        <v>3.2824074074074103E-2</v>
      </c>
      <c r="J31" s="38">
        <f>HOUR(I31)</f>
        <v>0</v>
      </c>
      <c r="K31" s="38">
        <f>MINUTE(I31)</f>
        <v>47</v>
      </c>
      <c r="L31" s="38">
        <f>SECOND(I31)</f>
        <v>16</v>
      </c>
      <c r="M31" s="39">
        <f>(((J31*3600)+(K31*60)+L31)*2)/60</f>
        <v>94.533333333333331</v>
      </c>
      <c r="N31" s="40">
        <v>0</v>
      </c>
      <c r="O31" s="41">
        <v>22.11</v>
      </c>
      <c r="P31" s="43">
        <v>2</v>
      </c>
      <c r="Q31" s="43">
        <v>0</v>
      </c>
      <c r="R31" s="44">
        <v>43.12</v>
      </c>
      <c r="S31" s="131">
        <v>0</v>
      </c>
      <c r="T31" s="129">
        <v>116.1</v>
      </c>
      <c r="U31" s="40">
        <v>0</v>
      </c>
      <c r="V31" s="41">
        <v>18.850000000000001</v>
      </c>
      <c r="W31" s="40">
        <v>0</v>
      </c>
      <c r="X31" s="41">
        <v>64.47</v>
      </c>
      <c r="Y31" s="130">
        <f>M31+N31+O31+P31+Q31+R31+S31+T31+U31+V31+W31+X31</f>
        <v>361.18333333333339</v>
      </c>
      <c r="Z31" s="45">
        <f>E31-Y31</f>
        <v>138.81666666666661</v>
      </c>
      <c r="AA31" s="5"/>
      <c r="AB31" s="5"/>
      <c r="AC31" s="2"/>
      <c r="AD31" s="2"/>
      <c r="AE31" s="2"/>
    </row>
    <row r="32" spans="1:31" s="2" customFormat="1">
      <c r="A32" s="133">
        <f t="shared" si="0"/>
        <v>19</v>
      </c>
      <c r="B32" s="34"/>
      <c r="C32" s="125" t="s">
        <v>78</v>
      </c>
      <c r="D32" s="122" t="s">
        <v>78</v>
      </c>
      <c r="E32" s="35">
        <v>500</v>
      </c>
      <c r="F32" s="36">
        <v>0.48888888888888887</v>
      </c>
      <c r="G32" s="36">
        <v>0.51684027777777775</v>
      </c>
      <c r="H32" s="36">
        <v>0</v>
      </c>
      <c r="I32" s="37">
        <f>G32-F32-H32</f>
        <v>2.7951388888888873E-2</v>
      </c>
      <c r="J32" s="38">
        <f>HOUR(I32)</f>
        <v>0</v>
      </c>
      <c r="K32" s="38">
        <f>MINUTE(I32)</f>
        <v>40</v>
      </c>
      <c r="L32" s="38">
        <f>SECOND(I32)</f>
        <v>15</v>
      </c>
      <c r="M32" s="39">
        <f>(((J32*3600)+(K32*60)+L32)*2)/60</f>
        <v>80.5</v>
      </c>
      <c r="N32" s="40">
        <v>0</v>
      </c>
      <c r="O32" s="41">
        <v>20.51</v>
      </c>
      <c r="P32" s="43">
        <v>0</v>
      </c>
      <c r="Q32" s="43">
        <v>25</v>
      </c>
      <c r="R32" s="44">
        <v>52.64</v>
      </c>
      <c r="S32" s="40">
        <v>0</v>
      </c>
      <c r="T32" s="129">
        <v>98.6</v>
      </c>
      <c r="U32" s="40">
        <v>5</v>
      </c>
      <c r="V32" s="41">
        <v>21</v>
      </c>
      <c r="W32" s="40">
        <v>0</v>
      </c>
      <c r="X32" s="41">
        <v>70.77</v>
      </c>
      <c r="Y32" s="130">
        <f>M32+N32+O32+P32+Q32+R32+S32+T32+U32+V32+W32+X32</f>
        <v>374.02</v>
      </c>
      <c r="Z32" s="45">
        <f>E32-Y32</f>
        <v>125.98000000000002</v>
      </c>
    </row>
    <row r="33" spans="1:26" s="2" customFormat="1" ht="12.75" customHeight="1">
      <c r="A33" s="133">
        <f t="shared" si="0"/>
        <v>20</v>
      </c>
      <c r="B33" s="34"/>
      <c r="C33" s="123" t="s">
        <v>68</v>
      </c>
      <c r="D33" s="122" t="s">
        <v>68</v>
      </c>
      <c r="E33" s="35">
        <v>500</v>
      </c>
      <c r="F33" s="36">
        <v>0.41944444444444445</v>
      </c>
      <c r="G33" s="36">
        <v>0.49738425925925928</v>
      </c>
      <c r="H33" s="36">
        <v>1.1574074074074073E-3</v>
      </c>
      <c r="I33" s="37">
        <f>G33-F33-H33</f>
        <v>7.678240740740741E-2</v>
      </c>
      <c r="J33" s="38">
        <f>HOUR(I33)</f>
        <v>1</v>
      </c>
      <c r="K33" s="38">
        <f>MINUTE(I33)</f>
        <v>50</v>
      </c>
      <c r="L33" s="38">
        <f>SECOND(I33)</f>
        <v>34</v>
      </c>
      <c r="M33" s="39">
        <f>(((J33*3600)+(K33*60)+L33)*2)/60</f>
        <v>221.13333333333333</v>
      </c>
      <c r="N33" s="40">
        <v>0</v>
      </c>
      <c r="O33" s="41">
        <v>19.73</v>
      </c>
      <c r="P33" s="43">
        <v>0</v>
      </c>
      <c r="Q33" s="43">
        <v>5</v>
      </c>
      <c r="R33" s="44">
        <v>23.23</v>
      </c>
      <c r="S33" s="40">
        <v>200</v>
      </c>
      <c r="T33" s="129">
        <v>0</v>
      </c>
      <c r="U33" s="40">
        <v>0</v>
      </c>
      <c r="V33" s="41">
        <v>16.739999999999998</v>
      </c>
      <c r="W33" s="40">
        <v>0</v>
      </c>
      <c r="X33" s="41">
        <v>58.84</v>
      </c>
      <c r="Y33" s="130">
        <f>M33+N33+O33+P33+Q33+R33+S33+T33+U33+V33+W33+X33</f>
        <v>544.67333333333329</v>
      </c>
      <c r="Z33" s="45">
        <f>E33-Y33</f>
        <v>-44.673333333333289</v>
      </c>
    </row>
  </sheetData>
  <sheetProtection selectLockedCells="1"/>
  <sortState ref="B14:Z33">
    <sortCondition descending="1" ref="Z14:Z33"/>
  </sortState>
  <mergeCells count="15">
    <mergeCell ref="G11:G12"/>
    <mergeCell ref="H11:H12"/>
    <mergeCell ref="I11:I12"/>
    <mergeCell ref="N11:O12"/>
    <mergeCell ref="B6:D6"/>
    <mergeCell ref="W11:X12"/>
    <mergeCell ref="N10:O10"/>
    <mergeCell ref="Q10:R10"/>
    <mergeCell ref="S10:T10"/>
    <mergeCell ref="U10:V10"/>
    <mergeCell ref="W10:X10"/>
    <mergeCell ref="P11:P12"/>
    <mergeCell ref="Q11:R12"/>
    <mergeCell ref="S11:T12"/>
    <mergeCell ref="U11:V12"/>
  </mergeCells>
  <phoneticPr fontId="2" type="noConversion"/>
  <conditionalFormatting sqref="Z14:Z33">
    <cfRule type="cellIs" dxfId="5" priority="2" operator="lessThan">
      <formula>500</formula>
    </cfRule>
  </conditionalFormatting>
  <conditionalFormatting sqref="I14:I33">
    <cfRule type="cellIs" dxfId="4" priority="1" operator="equal">
      <formula>0</formula>
    </cfRule>
  </conditionalFormatting>
  <pageMargins left="0.36" right="0.5" top="0.46" bottom="0.56999999999999995" header="0.16" footer="0"/>
  <pageSetup paperSize="9" scale="79" fitToHeight="2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F39"/>
  <sheetViews>
    <sheetView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C14" sqref="C14:Z36"/>
    </sheetView>
  </sheetViews>
  <sheetFormatPr defaultRowHeight="12.75"/>
  <cols>
    <col min="1" max="1" width="7.42578125" style="7" bestFit="1" customWidth="1"/>
    <col min="2" max="2" width="7" style="7" customWidth="1"/>
    <col min="3" max="3" width="15.42578125" style="7" customWidth="1"/>
    <col min="4" max="4" width="15.5703125" style="7" customWidth="1"/>
    <col min="5" max="5" width="5.7109375" style="7" bestFit="1" customWidth="1"/>
    <col min="6" max="9" width="8.7109375" style="47" customWidth="1"/>
    <col min="10" max="12" width="10.28515625" style="48" hidden="1" customWidth="1"/>
    <col min="13" max="13" width="8.7109375" style="49" customWidth="1"/>
    <col min="14" max="15" width="5.7109375" style="7" customWidth="1"/>
    <col min="16" max="16" width="8.140625" style="7" customWidth="1"/>
    <col min="17" max="17" width="5.7109375" style="50" customWidth="1"/>
    <col min="18" max="24" width="5.7109375" style="7" customWidth="1"/>
    <col min="25" max="25" width="8.7109375" style="7" customWidth="1"/>
    <col min="26" max="26" width="9.5703125" style="7" customWidth="1"/>
  </cols>
  <sheetData>
    <row r="1" spans="1:32" ht="17.25">
      <c r="B1" s="51"/>
      <c r="C1" s="51"/>
      <c r="D1" s="51"/>
      <c r="E1" s="51"/>
      <c r="F1" s="52"/>
      <c r="G1" s="52"/>
      <c r="H1" s="52"/>
      <c r="I1" s="52"/>
      <c r="J1" s="53"/>
      <c r="K1" s="53"/>
      <c r="L1" s="53"/>
      <c r="M1" s="54"/>
      <c r="N1" s="55"/>
      <c r="O1" s="56"/>
      <c r="P1" s="55"/>
      <c r="Q1" s="57"/>
      <c r="R1" s="57"/>
      <c r="S1" s="55"/>
      <c r="T1" s="55"/>
      <c r="U1" s="55"/>
      <c r="V1" s="55"/>
      <c r="W1" s="55"/>
      <c r="X1" s="55"/>
      <c r="Y1" s="55"/>
      <c r="Z1" s="55"/>
    </row>
    <row r="2" spans="1:32" ht="18.75">
      <c r="A2" s="9"/>
      <c r="B2" s="58"/>
      <c r="C2" s="58"/>
      <c r="D2" s="59"/>
      <c r="E2" s="51"/>
      <c r="F2" s="52"/>
      <c r="G2" s="52"/>
      <c r="H2" s="52"/>
      <c r="I2" s="139" t="s">
        <v>53</v>
      </c>
      <c r="J2" s="140"/>
      <c r="K2" s="140"/>
      <c r="L2" s="140"/>
      <c r="M2" s="141"/>
      <c r="N2" s="142"/>
      <c r="O2" s="143"/>
      <c r="P2" s="144"/>
      <c r="Q2" s="60"/>
      <c r="R2" s="60"/>
      <c r="S2" s="60"/>
      <c r="T2" s="60"/>
      <c r="U2" s="60"/>
      <c r="V2" s="55"/>
      <c r="W2" s="55"/>
      <c r="X2" s="55"/>
      <c r="Y2" s="55"/>
      <c r="Z2" s="55"/>
      <c r="AA2" s="2"/>
      <c r="AB2" s="2"/>
      <c r="AC2" s="2"/>
      <c r="AD2" s="2"/>
      <c r="AE2" s="2"/>
      <c r="AF2" s="2"/>
    </row>
    <row r="3" spans="1:32" ht="15.75">
      <c r="A3" s="9"/>
      <c r="B3" s="55"/>
      <c r="C3" s="55"/>
      <c r="D3" s="55"/>
      <c r="E3" s="55"/>
      <c r="F3" s="61"/>
      <c r="G3" s="61"/>
      <c r="H3" s="61"/>
      <c r="I3" s="139" t="s">
        <v>119</v>
      </c>
      <c r="J3" s="145"/>
      <c r="K3" s="145"/>
      <c r="L3" s="145"/>
      <c r="M3" s="146"/>
      <c r="N3" s="147"/>
      <c r="O3" s="148"/>
      <c r="P3" s="149"/>
      <c r="Q3" s="55"/>
      <c r="R3" s="63"/>
      <c r="S3" s="55"/>
      <c r="T3" s="55"/>
      <c r="U3" s="55"/>
      <c r="V3" s="55"/>
      <c r="W3" s="55"/>
      <c r="X3" s="55"/>
      <c r="Y3" s="55"/>
      <c r="Z3" s="55"/>
      <c r="AA3" s="2"/>
      <c r="AB3" s="2"/>
      <c r="AC3" s="2"/>
      <c r="AD3" s="2"/>
      <c r="AE3" s="2"/>
      <c r="AF3" s="2"/>
    </row>
    <row r="4" spans="1:32" ht="15.75">
      <c r="A4" s="9"/>
      <c r="B4" s="55"/>
      <c r="C4" s="55"/>
      <c r="D4" s="55"/>
      <c r="E4" s="55"/>
      <c r="F4" s="61"/>
      <c r="G4" s="61"/>
      <c r="H4" s="61"/>
      <c r="I4" s="150" t="s">
        <v>120</v>
      </c>
      <c r="J4" s="145"/>
      <c r="K4" s="145"/>
      <c r="L4" s="145"/>
      <c r="M4" s="150"/>
      <c r="N4" s="147"/>
      <c r="O4" s="148"/>
      <c r="P4" s="151"/>
      <c r="Q4" s="65"/>
      <c r="R4" s="55"/>
      <c r="S4" s="55"/>
      <c r="T4" s="64"/>
      <c r="U4" s="55"/>
      <c r="V4" s="55"/>
      <c r="W4" s="55"/>
      <c r="X4" s="55"/>
      <c r="Y4" s="55"/>
      <c r="Z4" s="55"/>
      <c r="AA4" s="2"/>
      <c r="AB4" s="2"/>
      <c r="AC4" s="2"/>
      <c r="AD4" s="2"/>
      <c r="AE4" s="2"/>
      <c r="AF4" s="2"/>
    </row>
    <row r="5" spans="1:32" ht="15.75">
      <c r="A5" s="9"/>
      <c r="B5" s="55"/>
      <c r="C5" s="55"/>
      <c r="D5" s="55"/>
      <c r="E5" s="55"/>
      <c r="F5" s="61"/>
      <c r="G5" s="61"/>
      <c r="H5" s="61"/>
      <c r="I5" s="61"/>
      <c r="J5" s="62"/>
      <c r="K5" s="62"/>
      <c r="L5" s="62"/>
      <c r="M5" s="66"/>
      <c r="N5" s="55"/>
      <c r="O5" s="56"/>
      <c r="P5" s="55"/>
      <c r="Q5" s="55"/>
      <c r="R5" s="63"/>
      <c r="S5" s="55"/>
      <c r="T5" s="55"/>
      <c r="U5" s="55"/>
      <c r="V5" s="55"/>
      <c r="W5" s="55"/>
      <c r="X5" s="55"/>
      <c r="Y5" s="55"/>
      <c r="Z5" s="55"/>
      <c r="AA5" s="2"/>
      <c r="AB5" s="2"/>
      <c r="AC5" s="2"/>
      <c r="AD5" s="2"/>
      <c r="AE5" s="2"/>
      <c r="AF5" s="2"/>
    </row>
    <row r="6" spans="1:32" ht="18.75">
      <c r="A6" s="9"/>
      <c r="B6" s="152" t="s">
        <v>52</v>
      </c>
      <c r="C6" s="152"/>
      <c r="D6" s="152"/>
      <c r="E6" s="55"/>
      <c r="F6" s="61"/>
      <c r="G6" s="61"/>
      <c r="H6" s="61"/>
      <c r="I6" s="61"/>
      <c r="J6" s="62"/>
      <c r="K6" s="62"/>
      <c r="L6" s="62"/>
      <c r="M6" s="66"/>
      <c r="N6" s="55"/>
      <c r="O6" s="56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2"/>
      <c r="AB6" s="2"/>
      <c r="AC6" s="2"/>
      <c r="AD6" s="2"/>
      <c r="AE6" s="2"/>
      <c r="AF6" s="2"/>
    </row>
    <row r="7" spans="1:32">
      <c r="A7" s="9"/>
      <c r="B7" s="9"/>
      <c r="C7" s="9"/>
      <c r="D7" s="9"/>
      <c r="E7" s="10"/>
      <c r="F7" s="11"/>
      <c r="G7" s="11"/>
      <c r="H7" s="11"/>
      <c r="I7" s="11"/>
      <c r="J7" s="10"/>
      <c r="K7" s="10"/>
      <c r="L7" s="10"/>
      <c r="M7" s="10"/>
      <c r="N7" s="10"/>
      <c r="O7" s="10"/>
      <c r="P7" s="9"/>
      <c r="Q7" s="10"/>
      <c r="R7" s="9"/>
      <c r="S7" s="10"/>
      <c r="T7" s="10"/>
      <c r="U7" s="9"/>
      <c r="V7" s="9"/>
      <c r="W7" s="9"/>
      <c r="Z7" s="9"/>
      <c r="AA7" s="2"/>
      <c r="AB7" s="2"/>
      <c r="AC7" s="2"/>
      <c r="AD7" s="2"/>
      <c r="AE7" s="2"/>
      <c r="AF7" s="2"/>
    </row>
    <row r="8" spans="1:32" ht="18.75">
      <c r="A8" s="9"/>
      <c r="B8" s="117" t="s">
        <v>17</v>
      </c>
      <c r="C8" s="117"/>
      <c r="E8" s="13"/>
      <c r="F8" s="14"/>
      <c r="G8" s="14"/>
      <c r="H8" s="14"/>
      <c r="I8" s="14"/>
      <c r="J8" s="15"/>
      <c r="K8" s="15"/>
      <c r="L8" s="15"/>
      <c r="M8" s="12"/>
      <c r="O8" s="13"/>
      <c r="P8" s="9"/>
      <c r="Q8" s="8"/>
      <c r="R8" s="9"/>
      <c r="T8" s="13"/>
      <c r="U8" s="9"/>
      <c r="V8" s="9"/>
      <c r="W8" s="9"/>
      <c r="Z8" s="9"/>
      <c r="AA8" s="2"/>
      <c r="AB8" s="2"/>
      <c r="AC8" s="2"/>
      <c r="AD8" s="2"/>
      <c r="AE8" s="2"/>
      <c r="AF8" s="2"/>
    </row>
    <row r="9" spans="1:32" ht="13.5" thickBot="1">
      <c r="A9" s="9"/>
      <c r="B9" s="9"/>
      <c r="C9" s="9"/>
      <c r="D9" s="9"/>
      <c r="E9" s="10"/>
      <c r="F9" s="11"/>
      <c r="G9" s="11"/>
      <c r="H9" s="11"/>
      <c r="I9" s="11"/>
      <c r="J9" s="10"/>
      <c r="K9" s="10"/>
      <c r="L9" s="10"/>
      <c r="M9" s="10"/>
      <c r="N9" s="10"/>
      <c r="O9" s="10"/>
      <c r="P9" s="9"/>
      <c r="Q9" s="10"/>
      <c r="R9" s="9"/>
      <c r="S9" s="10"/>
      <c r="T9" s="10"/>
      <c r="U9" s="9"/>
      <c r="V9" s="9"/>
      <c r="W9" s="9"/>
      <c r="Z9" s="9"/>
      <c r="AA9" s="2"/>
      <c r="AB9" s="2"/>
      <c r="AC9" s="2"/>
      <c r="AD9" s="2"/>
      <c r="AE9" s="2"/>
      <c r="AF9" s="2"/>
    </row>
    <row r="10" spans="1:32" ht="15">
      <c r="A10" s="9"/>
      <c r="B10" s="71"/>
      <c r="C10" s="71" t="s">
        <v>7</v>
      </c>
      <c r="D10" s="71" t="s">
        <v>13</v>
      </c>
      <c r="E10" s="72" t="s">
        <v>6</v>
      </c>
      <c r="F10" s="74" t="s">
        <v>18</v>
      </c>
      <c r="G10" s="74" t="s">
        <v>18</v>
      </c>
      <c r="H10" s="74" t="s">
        <v>26</v>
      </c>
      <c r="I10" s="74" t="s">
        <v>20</v>
      </c>
      <c r="J10" s="76"/>
      <c r="K10" s="77"/>
      <c r="L10" s="78"/>
      <c r="M10" s="102" t="s">
        <v>2</v>
      </c>
      <c r="N10" s="161" t="s">
        <v>36</v>
      </c>
      <c r="O10" s="162"/>
      <c r="P10" s="103" t="s">
        <v>37</v>
      </c>
      <c r="Q10" s="153" t="s">
        <v>38</v>
      </c>
      <c r="R10" s="163"/>
      <c r="S10" s="153" t="s">
        <v>39</v>
      </c>
      <c r="T10" s="164"/>
      <c r="U10" s="165" t="s">
        <v>41</v>
      </c>
      <c r="V10" s="166"/>
      <c r="W10" s="153" t="s">
        <v>42</v>
      </c>
      <c r="X10" s="154"/>
      <c r="Y10" s="81" t="s">
        <v>11</v>
      </c>
      <c r="Z10" s="9"/>
      <c r="AA10" s="5"/>
      <c r="AB10" s="5"/>
      <c r="AC10" s="2"/>
      <c r="AD10" s="2"/>
      <c r="AE10" s="2"/>
    </row>
    <row r="11" spans="1:32" ht="13.5" customHeight="1">
      <c r="A11" s="9"/>
      <c r="B11" s="82"/>
      <c r="C11" s="82"/>
      <c r="D11" s="82"/>
      <c r="E11" s="83"/>
      <c r="F11" s="90"/>
      <c r="G11" s="155" t="s">
        <v>23</v>
      </c>
      <c r="H11" s="155" t="s">
        <v>3</v>
      </c>
      <c r="I11" s="155" t="s">
        <v>3</v>
      </c>
      <c r="J11" s="85"/>
      <c r="K11" s="86"/>
      <c r="L11" s="87"/>
      <c r="M11" s="97"/>
      <c r="N11" s="156" t="s">
        <v>34</v>
      </c>
      <c r="O11" s="168"/>
      <c r="P11" s="158" t="s">
        <v>35</v>
      </c>
      <c r="Q11" s="156" t="s">
        <v>30</v>
      </c>
      <c r="R11" s="167"/>
      <c r="S11" s="156" t="s">
        <v>40</v>
      </c>
      <c r="T11" s="157"/>
      <c r="U11" s="156" t="s">
        <v>49</v>
      </c>
      <c r="V11" s="157"/>
      <c r="W11" s="156" t="s">
        <v>15</v>
      </c>
      <c r="X11" s="159"/>
      <c r="Y11" s="89"/>
      <c r="Z11" s="9"/>
      <c r="AA11" s="5"/>
      <c r="AB11" s="5"/>
      <c r="AC11" s="2"/>
      <c r="AD11" s="2"/>
      <c r="AE11" s="2"/>
    </row>
    <row r="12" spans="1:32" ht="30.75" customHeight="1" thickBot="1">
      <c r="A12" s="9"/>
      <c r="B12" s="82"/>
      <c r="C12" s="82"/>
      <c r="D12" s="82"/>
      <c r="E12" s="83"/>
      <c r="F12" s="90"/>
      <c r="G12" s="155"/>
      <c r="H12" s="155"/>
      <c r="I12" s="155"/>
      <c r="J12" s="85"/>
      <c r="K12" s="86"/>
      <c r="L12" s="87"/>
      <c r="M12" s="97"/>
      <c r="N12" s="169"/>
      <c r="O12" s="168"/>
      <c r="P12" s="158"/>
      <c r="Q12" s="160"/>
      <c r="R12" s="167"/>
      <c r="S12" s="156"/>
      <c r="T12" s="157"/>
      <c r="U12" s="156"/>
      <c r="V12" s="157"/>
      <c r="W12" s="160"/>
      <c r="X12" s="159"/>
      <c r="Y12" s="89"/>
      <c r="Z12" s="9"/>
      <c r="AA12" s="5"/>
      <c r="AB12" s="5"/>
      <c r="AC12" s="2"/>
      <c r="AD12" s="2"/>
      <c r="AE12" s="2"/>
    </row>
    <row r="13" spans="1:32" ht="23.25" customHeight="1">
      <c r="A13" s="96" t="s">
        <v>0</v>
      </c>
      <c r="B13" s="82"/>
      <c r="C13" s="82" t="s">
        <v>1</v>
      </c>
      <c r="D13" s="82" t="s">
        <v>14</v>
      </c>
      <c r="E13" s="83" t="s">
        <v>4</v>
      </c>
      <c r="F13" s="90" t="s">
        <v>19</v>
      </c>
      <c r="G13" s="90" t="s">
        <v>22</v>
      </c>
      <c r="H13" s="90" t="s">
        <v>11</v>
      </c>
      <c r="I13" s="90" t="s">
        <v>21</v>
      </c>
      <c r="J13" s="85"/>
      <c r="K13" s="86"/>
      <c r="L13" s="87"/>
      <c r="M13" s="97" t="s">
        <v>8</v>
      </c>
      <c r="N13" s="98" t="s">
        <v>9</v>
      </c>
      <c r="O13" s="99" t="s">
        <v>10</v>
      </c>
      <c r="P13" s="92" t="s">
        <v>9</v>
      </c>
      <c r="Q13" s="92" t="s">
        <v>9</v>
      </c>
      <c r="R13" s="94" t="s">
        <v>10</v>
      </c>
      <c r="S13" s="92" t="s">
        <v>9</v>
      </c>
      <c r="T13" s="93" t="s">
        <v>10</v>
      </c>
      <c r="U13" s="92" t="s">
        <v>9</v>
      </c>
      <c r="V13" s="93" t="s">
        <v>10</v>
      </c>
      <c r="W13" s="92" t="s">
        <v>9</v>
      </c>
      <c r="X13" s="93" t="s">
        <v>10</v>
      </c>
      <c r="Y13" s="89" t="s">
        <v>12</v>
      </c>
      <c r="Z13" s="95" t="s">
        <v>5</v>
      </c>
      <c r="AA13" s="5"/>
      <c r="AB13" s="5"/>
      <c r="AC13" s="2"/>
      <c r="AD13" s="2"/>
      <c r="AE13" s="2"/>
    </row>
    <row r="14" spans="1:32">
      <c r="A14" s="133">
        <v>1</v>
      </c>
      <c r="B14" s="34"/>
      <c r="C14" s="123" t="s">
        <v>61</v>
      </c>
      <c r="D14" s="122" t="s">
        <v>76</v>
      </c>
      <c r="E14" s="35">
        <v>500</v>
      </c>
      <c r="F14" s="36">
        <v>0.38680555555555557</v>
      </c>
      <c r="G14" s="36">
        <v>0.41241898148148143</v>
      </c>
      <c r="H14" s="36">
        <v>4.7106481481481478E-3</v>
      </c>
      <c r="I14" s="37">
        <f>G14-F14-H14</f>
        <v>2.0902777777777711E-2</v>
      </c>
      <c r="J14" s="38">
        <f>HOUR(I14)</f>
        <v>0</v>
      </c>
      <c r="K14" s="38">
        <f>MINUTE(I14)</f>
        <v>30</v>
      </c>
      <c r="L14" s="38">
        <f>SECOND(I14)</f>
        <v>6</v>
      </c>
      <c r="M14" s="39">
        <f>(((J14*3600)+(K14*60)+L14)*2)/60</f>
        <v>60.2</v>
      </c>
      <c r="N14" s="40">
        <v>0</v>
      </c>
      <c r="O14" s="41">
        <v>13.41</v>
      </c>
      <c r="P14" s="43">
        <v>0</v>
      </c>
      <c r="Q14" s="43">
        <v>10</v>
      </c>
      <c r="R14" s="44">
        <v>16.93</v>
      </c>
      <c r="S14" s="40">
        <v>0</v>
      </c>
      <c r="T14" s="129">
        <v>46</v>
      </c>
      <c r="U14" s="40">
        <v>0</v>
      </c>
      <c r="V14" s="41">
        <v>10.95</v>
      </c>
      <c r="W14" s="40">
        <v>0</v>
      </c>
      <c r="X14" s="41">
        <v>49.34</v>
      </c>
      <c r="Y14" s="130">
        <f>M14+N14+O14+P14+Q14+R14+S14+T14+U14+V14+W14+X14</f>
        <v>206.82999999999998</v>
      </c>
      <c r="Z14" s="45">
        <f>E14-Y14</f>
        <v>293.17</v>
      </c>
      <c r="AA14" s="5"/>
      <c r="AB14" s="5"/>
      <c r="AC14" s="2"/>
      <c r="AD14" s="2"/>
      <c r="AE14" s="2"/>
    </row>
    <row r="15" spans="1:32">
      <c r="A15" s="133">
        <f>SUM(A14+1)</f>
        <v>2</v>
      </c>
      <c r="B15" s="34"/>
      <c r="C15" s="123" t="s">
        <v>58</v>
      </c>
      <c r="D15" s="121" t="s">
        <v>76</v>
      </c>
      <c r="E15" s="35">
        <v>500</v>
      </c>
      <c r="F15" s="36">
        <v>0.52986111111111112</v>
      </c>
      <c r="G15" s="36">
        <v>0.54745370370370372</v>
      </c>
      <c r="H15" s="36">
        <v>0</v>
      </c>
      <c r="I15" s="37">
        <f>G15-F15-H15</f>
        <v>1.7592592592592604E-2</v>
      </c>
      <c r="J15" s="38">
        <f>HOUR(I15)</f>
        <v>0</v>
      </c>
      <c r="K15" s="38">
        <f>MINUTE(I15)</f>
        <v>25</v>
      </c>
      <c r="L15" s="38">
        <f>SECOND(I15)</f>
        <v>20</v>
      </c>
      <c r="M15" s="39">
        <f>(((J15*3600)+(K15*60)+L15)*2)/60</f>
        <v>50.666666666666664</v>
      </c>
      <c r="N15" s="40">
        <v>0</v>
      </c>
      <c r="O15" s="41">
        <v>22.66</v>
      </c>
      <c r="P15" s="43">
        <v>0</v>
      </c>
      <c r="Q15" s="43">
        <v>0</v>
      </c>
      <c r="R15" s="44">
        <v>21.17</v>
      </c>
      <c r="S15" s="40">
        <v>0</v>
      </c>
      <c r="T15" s="129">
        <v>40.08</v>
      </c>
      <c r="U15" s="40">
        <v>0</v>
      </c>
      <c r="V15" s="41">
        <v>12.84</v>
      </c>
      <c r="W15" s="40">
        <v>0</v>
      </c>
      <c r="X15" s="41">
        <v>59.64</v>
      </c>
      <c r="Y15" s="130">
        <f>M15+N15+O15+P15+Q15+R15+S15+T15+U15+V15+W15+X15</f>
        <v>207.05666666666667</v>
      </c>
      <c r="Z15" s="45">
        <f>E15-Y15</f>
        <v>292.94333333333333</v>
      </c>
      <c r="AA15" s="5"/>
      <c r="AB15" s="5"/>
      <c r="AC15" s="2"/>
      <c r="AD15" s="2"/>
      <c r="AE15" s="2"/>
    </row>
    <row r="16" spans="1:32">
      <c r="A16" s="133">
        <f t="shared" ref="A16:A31" si="0">SUM(A15+1)</f>
        <v>3</v>
      </c>
      <c r="B16" s="34"/>
      <c r="C16" s="123" t="s">
        <v>74</v>
      </c>
      <c r="D16" s="121" t="s">
        <v>80</v>
      </c>
      <c r="E16" s="35">
        <v>500</v>
      </c>
      <c r="F16" s="36">
        <v>0.50624999999999998</v>
      </c>
      <c r="G16" s="36">
        <v>0.5333796296296297</v>
      </c>
      <c r="H16" s="36">
        <v>6.3657407407407402E-4</v>
      </c>
      <c r="I16" s="37">
        <f>G16-F16-H16</f>
        <v>2.6493055555555652E-2</v>
      </c>
      <c r="J16" s="38">
        <f>HOUR(I16)</f>
        <v>0</v>
      </c>
      <c r="K16" s="38">
        <f>MINUTE(I16)</f>
        <v>38</v>
      </c>
      <c r="L16" s="38">
        <f>SECOND(I16)</f>
        <v>9</v>
      </c>
      <c r="M16" s="39">
        <f>(((J16*3600)+(K16*60)+L16)*2)/60</f>
        <v>76.3</v>
      </c>
      <c r="N16" s="40">
        <v>0</v>
      </c>
      <c r="O16" s="41">
        <v>15.33</v>
      </c>
      <c r="P16" s="43">
        <v>0</v>
      </c>
      <c r="Q16" s="43">
        <v>0</v>
      </c>
      <c r="R16" s="44">
        <v>19</v>
      </c>
      <c r="S16" s="131">
        <v>0</v>
      </c>
      <c r="T16" s="129">
        <v>43.7</v>
      </c>
      <c r="U16" s="40">
        <v>0</v>
      </c>
      <c r="V16" s="41">
        <v>11.85</v>
      </c>
      <c r="W16" s="40">
        <v>0</v>
      </c>
      <c r="X16" s="41">
        <v>49.95</v>
      </c>
      <c r="Y16" s="130">
        <f>M16+N16+O16+P16+Q16+R16+S16+T16+U16+V16+W16+X16</f>
        <v>216.13</v>
      </c>
      <c r="Z16" s="45">
        <f>E16-Y16</f>
        <v>283.87</v>
      </c>
      <c r="AA16" s="5"/>
      <c r="AB16" s="5"/>
      <c r="AC16" s="2"/>
      <c r="AD16" s="2"/>
      <c r="AE16" s="2"/>
    </row>
    <row r="17" spans="1:31">
      <c r="A17" s="133">
        <f t="shared" si="0"/>
        <v>4</v>
      </c>
      <c r="B17" s="34"/>
      <c r="C17" s="127" t="s">
        <v>64</v>
      </c>
      <c r="D17" s="122" t="s">
        <v>76</v>
      </c>
      <c r="E17" s="35">
        <v>500</v>
      </c>
      <c r="F17" s="36">
        <v>0.57500000000000007</v>
      </c>
      <c r="G17" s="36">
        <v>0.59809027777777779</v>
      </c>
      <c r="H17" s="36">
        <v>1.8171296296296297E-3</v>
      </c>
      <c r="I17" s="37">
        <f>G17-F17-H17</f>
        <v>2.1273148148148093E-2</v>
      </c>
      <c r="J17" s="38">
        <f>HOUR(I17)</f>
        <v>0</v>
      </c>
      <c r="K17" s="38">
        <f>MINUTE(I17)</f>
        <v>30</v>
      </c>
      <c r="L17" s="38">
        <f>SECOND(I17)</f>
        <v>38</v>
      </c>
      <c r="M17" s="39">
        <f>(((J17*3600)+(K17*60)+L17)*2)/60</f>
        <v>61.266666666666666</v>
      </c>
      <c r="N17" s="40">
        <v>0</v>
      </c>
      <c r="O17" s="41">
        <v>15.06</v>
      </c>
      <c r="P17" s="43">
        <v>0</v>
      </c>
      <c r="Q17" s="43">
        <v>0</v>
      </c>
      <c r="R17" s="44">
        <v>19.13</v>
      </c>
      <c r="S17" s="40">
        <v>0</v>
      </c>
      <c r="T17" s="129">
        <v>48</v>
      </c>
      <c r="U17" s="40">
        <v>0</v>
      </c>
      <c r="V17" s="41">
        <v>11.73</v>
      </c>
      <c r="W17" s="40">
        <v>0</v>
      </c>
      <c r="X17" s="41">
        <v>61.22</v>
      </c>
      <c r="Y17" s="130">
        <f>M17+N17+O17+P17+Q17+R17+S17+T17+U17+V17+W17+X17</f>
        <v>216.40666666666664</v>
      </c>
      <c r="Z17" s="45">
        <f>E17-Y17</f>
        <v>283.59333333333336</v>
      </c>
      <c r="AA17" s="5"/>
      <c r="AB17" s="5"/>
      <c r="AC17" s="2"/>
      <c r="AD17" s="2"/>
      <c r="AE17" s="2"/>
    </row>
    <row r="18" spans="1:31">
      <c r="A18" s="133">
        <f t="shared" si="0"/>
        <v>5</v>
      </c>
      <c r="B18" s="34"/>
      <c r="C18" s="123" t="s">
        <v>57</v>
      </c>
      <c r="D18" s="122" t="s">
        <v>75</v>
      </c>
      <c r="E18" s="35">
        <v>500</v>
      </c>
      <c r="F18" s="36">
        <v>0.40069444444444446</v>
      </c>
      <c r="G18" s="36">
        <v>0.43019675925925926</v>
      </c>
      <c r="H18" s="36">
        <v>0</v>
      </c>
      <c r="I18" s="37">
        <f>G18-F18-H18</f>
        <v>2.9502314814814801E-2</v>
      </c>
      <c r="J18" s="38">
        <f>HOUR(I18)</f>
        <v>0</v>
      </c>
      <c r="K18" s="38">
        <f>MINUTE(I18)</f>
        <v>42</v>
      </c>
      <c r="L18" s="38">
        <f>SECOND(I18)</f>
        <v>29</v>
      </c>
      <c r="M18" s="39">
        <f>(((J18*3600)+(K18*60)+L18)*2)/60</f>
        <v>84.966666666666669</v>
      </c>
      <c r="N18" s="40">
        <v>0</v>
      </c>
      <c r="O18" s="41">
        <v>14.5</v>
      </c>
      <c r="P18" s="43">
        <v>0</v>
      </c>
      <c r="Q18" s="43">
        <v>0</v>
      </c>
      <c r="R18" s="44">
        <v>24.21</v>
      </c>
      <c r="S18" s="40">
        <v>0</v>
      </c>
      <c r="T18" s="129">
        <v>47.84</v>
      </c>
      <c r="U18" s="40">
        <v>0</v>
      </c>
      <c r="V18" s="41">
        <v>15.69</v>
      </c>
      <c r="W18" s="40">
        <v>0</v>
      </c>
      <c r="X18" s="41">
        <v>52.59</v>
      </c>
      <c r="Y18" s="130">
        <f>M18+N18+O18+P18+Q18+R18+S18+T18+U18+V18+W18+X18</f>
        <v>239.79666666666668</v>
      </c>
      <c r="Z18" s="45">
        <f>E18-Y18</f>
        <v>260.20333333333332</v>
      </c>
      <c r="AA18" s="5"/>
      <c r="AB18" s="5"/>
      <c r="AC18" s="2"/>
      <c r="AD18" s="2"/>
      <c r="AE18" s="2"/>
    </row>
    <row r="19" spans="1:31">
      <c r="A19" s="133">
        <f t="shared" si="0"/>
        <v>6</v>
      </c>
      <c r="B19" s="34"/>
      <c r="C19" s="125" t="s">
        <v>66</v>
      </c>
      <c r="D19" s="122" t="s">
        <v>77</v>
      </c>
      <c r="E19" s="35">
        <v>500</v>
      </c>
      <c r="F19" s="36">
        <v>0.53402777777777777</v>
      </c>
      <c r="G19" s="36">
        <v>0.56406250000000002</v>
      </c>
      <c r="H19" s="36">
        <v>1.6782407407407406E-3</v>
      </c>
      <c r="I19" s="37">
        <f>G19-F19-H19</f>
        <v>2.8356481481481514E-2</v>
      </c>
      <c r="J19" s="38">
        <f>HOUR(I19)</f>
        <v>0</v>
      </c>
      <c r="K19" s="38">
        <f>MINUTE(I19)</f>
        <v>40</v>
      </c>
      <c r="L19" s="38">
        <f>SECOND(I19)</f>
        <v>50</v>
      </c>
      <c r="M19" s="39">
        <f>(((J19*3600)+(K19*60)+L19)*2)/60</f>
        <v>81.666666666666671</v>
      </c>
      <c r="N19" s="40">
        <v>0</v>
      </c>
      <c r="O19" s="41">
        <v>15.73</v>
      </c>
      <c r="P19" s="43">
        <v>2</v>
      </c>
      <c r="Q19" s="43">
        <v>0</v>
      </c>
      <c r="R19" s="44">
        <v>20.100000000000001</v>
      </c>
      <c r="S19" s="40">
        <v>0</v>
      </c>
      <c r="T19" s="129">
        <v>44.3</v>
      </c>
      <c r="U19" s="40">
        <v>0</v>
      </c>
      <c r="V19" s="41">
        <v>14.21</v>
      </c>
      <c r="W19" s="40">
        <v>0</v>
      </c>
      <c r="X19" s="41">
        <v>62.64</v>
      </c>
      <c r="Y19" s="130">
        <f>M19+N19+O19+P19+Q19+R19+S19+T19+U19+V19+W19+X19</f>
        <v>240.6466666666667</v>
      </c>
      <c r="Z19" s="45">
        <f>E19-Y19</f>
        <v>259.3533333333333</v>
      </c>
      <c r="AA19" s="5"/>
      <c r="AB19" s="4"/>
      <c r="AC19" s="2"/>
      <c r="AD19" s="2"/>
      <c r="AE19" s="2"/>
    </row>
    <row r="20" spans="1:31">
      <c r="A20" s="133">
        <f t="shared" si="0"/>
        <v>7</v>
      </c>
      <c r="B20" s="34"/>
      <c r="C20" s="123" t="s">
        <v>70</v>
      </c>
      <c r="D20" s="121" t="s">
        <v>79</v>
      </c>
      <c r="E20" s="35">
        <v>500</v>
      </c>
      <c r="F20" s="36">
        <v>0.4861111111111111</v>
      </c>
      <c r="G20" s="36">
        <v>0.51331018518518523</v>
      </c>
      <c r="H20" s="36">
        <v>7.291666666666667E-4</v>
      </c>
      <c r="I20" s="37">
        <f>G20-F20-H20</f>
        <v>2.6469907407407459E-2</v>
      </c>
      <c r="J20" s="38">
        <f>HOUR(I20)</f>
        <v>0</v>
      </c>
      <c r="K20" s="38">
        <f>MINUTE(I20)</f>
        <v>38</v>
      </c>
      <c r="L20" s="38">
        <f>SECOND(I20)</f>
        <v>7</v>
      </c>
      <c r="M20" s="39">
        <f>(((J20*3600)+(K20*60)+L20)*2)/60</f>
        <v>76.233333333333334</v>
      </c>
      <c r="N20" s="40">
        <v>0</v>
      </c>
      <c r="O20" s="41">
        <v>14.92</v>
      </c>
      <c r="P20" s="43">
        <v>0</v>
      </c>
      <c r="Q20" s="43">
        <v>15</v>
      </c>
      <c r="R20" s="44">
        <v>17.12</v>
      </c>
      <c r="S20" s="40">
        <v>0</v>
      </c>
      <c r="T20" s="129">
        <v>61.7</v>
      </c>
      <c r="U20" s="40">
        <v>0</v>
      </c>
      <c r="V20" s="41">
        <v>13.49</v>
      </c>
      <c r="W20" s="40">
        <v>0</v>
      </c>
      <c r="X20" s="41">
        <v>54.46</v>
      </c>
      <c r="Y20" s="130">
        <f>M20+N20+O20+P20+Q20+R20+S20+T20+U20+V20+W20+X20</f>
        <v>252.92333333333337</v>
      </c>
      <c r="Z20" s="45">
        <f>E20-Y20</f>
        <v>247.07666666666663</v>
      </c>
      <c r="AA20" s="5"/>
      <c r="AB20" s="5"/>
      <c r="AC20" s="2"/>
      <c r="AD20" s="2"/>
      <c r="AE20" s="2"/>
    </row>
    <row r="21" spans="1:31">
      <c r="A21" s="133">
        <f t="shared" si="0"/>
        <v>8</v>
      </c>
      <c r="B21" s="34"/>
      <c r="C21" s="123" t="s">
        <v>56</v>
      </c>
      <c r="D21" s="121" t="s">
        <v>75</v>
      </c>
      <c r="E21" s="35">
        <v>500</v>
      </c>
      <c r="F21" s="36">
        <v>0.49513888888888885</v>
      </c>
      <c r="G21" s="36">
        <v>0.52233796296296298</v>
      </c>
      <c r="H21" s="36">
        <v>1.4814814814814814E-3</v>
      </c>
      <c r="I21" s="37">
        <f>G21-F21-H21</f>
        <v>2.5717592592592643E-2</v>
      </c>
      <c r="J21" s="38">
        <f>HOUR(I21)</f>
        <v>0</v>
      </c>
      <c r="K21" s="38">
        <f>MINUTE(I21)</f>
        <v>37</v>
      </c>
      <c r="L21" s="38">
        <f>SECOND(I21)</f>
        <v>2</v>
      </c>
      <c r="M21" s="39">
        <f>(((J21*3600)+(K21*60)+L21)*2)/60</f>
        <v>74.066666666666663</v>
      </c>
      <c r="N21" s="40">
        <v>0</v>
      </c>
      <c r="O21" s="41">
        <v>16.87</v>
      </c>
      <c r="P21" s="43">
        <v>0</v>
      </c>
      <c r="Q21" s="43">
        <v>15</v>
      </c>
      <c r="R21" s="44">
        <v>25.48</v>
      </c>
      <c r="S21" s="40">
        <v>0</v>
      </c>
      <c r="T21" s="129">
        <v>51.37</v>
      </c>
      <c r="U21" s="40">
        <v>0</v>
      </c>
      <c r="V21" s="41">
        <v>15.73</v>
      </c>
      <c r="W21" s="40">
        <v>0</v>
      </c>
      <c r="X21" s="41">
        <v>54.45</v>
      </c>
      <c r="Y21" s="130">
        <f>M21+N21+O21+P21+Q21+R21+S21+T21+U21+V21+W21+X21</f>
        <v>252.96666666666664</v>
      </c>
      <c r="Z21" s="45">
        <f>E21-Y21</f>
        <v>247.03333333333336</v>
      </c>
      <c r="AA21" s="5"/>
      <c r="AB21" s="5"/>
      <c r="AC21" s="2"/>
      <c r="AD21" s="2"/>
      <c r="AE21" s="2"/>
    </row>
    <row r="22" spans="1:31">
      <c r="A22" s="133">
        <f t="shared" si="0"/>
        <v>9</v>
      </c>
      <c r="B22" s="34"/>
      <c r="C22" s="123" t="s">
        <v>71</v>
      </c>
      <c r="D22" s="122" t="s">
        <v>72</v>
      </c>
      <c r="E22" s="35">
        <v>500</v>
      </c>
      <c r="F22" s="36">
        <v>0.39027777777777778</v>
      </c>
      <c r="G22" s="36">
        <v>0.41707175925925927</v>
      </c>
      <c r="H22" s="36">
        <v>0</v>
      </c>
      <c r="I22" s="37">
        <f>G22-F22-H22</f>
        <v>2.6793981481481488E-2</v>
      </c>
      <c r="J22" s="38">
        <f>HOUR(I22)</f>
        <v>0</v>
      </c>
      <c r="K22" s="38">
        <f>MINUTE(I22)</f>
        <v>38</v>
      </c>
      <c r="L22" s="38">
        <f>SECOND(I22)</f>
        <v>35</v>
      </c>
      <c r="M22" s="39">
        <f>(((J22*3600)+(K22*60)+L22)*2)/60</f>
        <v>77.166666666666671</v>
      </c>
      <c r="N22" s="40">
        <v>0</v>
      </c>
      <c r="O22" s="41">
        <v>15.7</v>
      </c>
      <c r="P22" s="43">
        <v>0</v>
      </c>
      <c r="Q22" s="43">
        <v>10</v>
      </c>
      <c r="R22" s="44">
        <v>21.5</v>
      </c>
      <c r="S22" s="40">
        <v>0</v>
      </c>
      <c r="T22" s="129">
        <v>53.88</v>
      </c>
      <c r="U22" s="40">
        <v>0</v>
      </c>
      <c r="V22" s="41">
        <v>17.12</v>
      </c>
      <c r="W22" s="40">
        <v>0</v>
      </c>
      <c r="X22" s="41">
        <v>59.45</v>
      </c>
      <c r="Y22" s="130">
        <f>M22+N22+O22+P22+Q22+R22+S22+T22+U22+V22+W22+X22</f>
        <v>254.81666666666666</v>
      </c>
      <c r="Z22" s="45">
        <f>E22-Y22</f>
        <v>245.18333333333334</v>
      </c>
      <c r="AA22" s="5"/>
      <c r="AB22" s="5"/>
      <c r="AC22" s="2"/>
      <c r="AD22" s="2"/>
      <c r="AE22" s="2"/>
    </row>
    <row r="23" spans="1:31">
      <c r="A23" s="133">
        <f t="shared" si="0"/>
        <v>10</v>
      </c>
      <c r="B23" s="34"/>
      <c r="C23" s="123" t="s">
        <v>129</v>
      </c>
      <c r="D23" s="122" t="s">
        <v>93</v>
      </c>
      <c r="E23" s="35">
        <v>500</v>
      </c>
      <c r="F23" s="36">
        <v>0.56944444444444442</v>
      </c>
      <c r="G23" s="36">
        <v>0.5967824074074074</v>
      </c>
      <c r="H23" s="36">
        <v>0</v>
      </c>
      <c r="I23" s="37">
        <f>G23-F23-H23</f>
        <v>2.7337962962962981E-2</v>
      </c>
      <c r="J23" s="38">
        <f>HOUR(I23)</f>
        <v>0</v>
      </c>
      <c r="K23" s="38">
        <f>MINUTE(I23)</f>
        <v>39</v>
      </c>
      <c r="L23" s="38">
        <f>SECOND(I23)</f>
        <v>22</v>
      </c>
      <c r="M23" s="39">
        <f>(((J23*3600)+(K23*60)+L23)*2)/60</f>
        <v>78.733333333333334</v>
      </c>
      <c r="N23" s="40">
        <v>0</v>
      </c>
      <c r="O23" s="41">
        <v>15.26</v>
      </c>
      <c r="P23" s="43">
        <v>0</v>
      </c>
      <c r="Q23" s="43">
        <v>15</v>
      </c>
      <c r="R23" s="44">
        <v>16.68</v>
      </c>
      <c r="S23" s="131">
        <v>0</v>
      </c>
      <c r="T23" s="129">
        <v>54.75</v>
      </c>
      <c r="U23" s="40">
        <v>0</v>
      </c>
      <c r="V23" s="41">
        <v>13.09</v>
      </c>
      <c r="W23" s="40">
        <v>0</v>
      </c>
      <c r="X23" s="41">
        <v>65</v>
      </c>
      <c r="Y23" s="130">
        <f>M23+N23+O23+P23+Q23+R23+S23+T23+U23+V23+W23+X23</f>
        <v>258.51333333333332</v>
      </c>
      <c r="Z23" s="45">
        <f>E23-Y23</f>
        <v>241.48666666666668</v>
      </c>
      <c r="AA23" s="5"/>
      <c r="AB23" s="5"/>
      <c r="AC23" s="2"/>
      <c r="AD23" s="2"/>
      <c r="AE23" s="2"/>
    </row>
    <row r="24" spans="1:31">
      <c r="A24" s="133">
        <f t="shared" si="0"/>
        <v>11</v>
      </c>
      <c r="B24" s="34"/>
      <c r="C24" s="123" t="s">
        <v>72</v>
      </c>
      <c r="D24" s="122" t="s">
        <v>72</v>
      </c>
      <c r="E24" s="35">
        <v>500</v>
      </c>
      <c r="F24" s="36">
        <v>0.50138888888888888</v>
      </c>
      <c r="G24" s="36">
        <v>0.52559027777777778</v>
      </c>
      <c r="H24" s="36">
        <v>2.8356481481481479E-3</v>
      </c>
      <c r="I24" s="37">
        <f>G24-F24-H24</f>
        <v>2.1365740740740748E-2</v>
      </c>
      <c r="J24" s="38">
        <f>HOUR(I24)</f>
        <v>0</v>
      </c>
      <c r="K24" s="38">
        <f>MINUTE(I24)</f>
        <v>30</v>
      </c>
      <c r="L24" s="38">
        <f>SECOND(I24)</f>
        <v>46</v>
      </c>
      <c r="M24" s="39">
        <f>(((J24*3600)+(K24*60)+L24)*2)/60</f>
        <v>61.533333333333331</v>
      </c>
      <c r="N24" s="40">
        <v>4</v>
      </c>
      <c r="O24" s="41">
        <v>17.41</v>
      </c>
      <c r="P24" s="43">
        <v>0</v>
      </c>
      <c r="Q24" s="43">
        <v>5</v>
      </c>
      <c r="R24" s="44">
        <v>24.74</v>
      </c>
      <c r="S24" s="40">
        <v>0</v>
      </c>
      <c r="T24" s="129">
        <v>73.900000000000006</v>
      </c>
      <c r="U24" s="40">
        <v>0</v>
      </c>
      <c r="V24" s="41">
        <v>15.93</v>
      </c>
      <c r="W24" s="40">
        <v>0</v>
      </c>
      <c r="X24" s="41">
        <v>57.95</v>
      </c>
      <c r="Y24" s="130">
        <f>M24+N24+O24+P24+Q24+R24+S24+T24+U24+V24+W24+X24</f>
        <v>260.46333333333331</v>
      </c>
      <c r="Z24" s="45">
        <f>E24-Y24</f>
        <v>239.53666666666669</v>
      </c>
      <c r="AA24" s="5"/>
      <c r="AB24" s="5"/>
      <c r="AC24" s="2"/>
      <c r="AD24" s="2"/>
      <c r="AE24" s="2"/>
    </row>
    <row r="25" spans="1:31">
      <c r="A25" s="133">
        <f t="shared" si="0"/>
        <v>12</v>
      </c>
      <c r="B25" s="34"/>
      <c r="C25" s="123" t="s">
        <v>68</v>
      </c>
      <c r="D25" s="121" t="s">
        <v>68</v>
      </c>
      <c r="E25" s="35">
        <v>500</v>
      </c>
      <c r="F25" s="36">
        <v>0.47152777777777777</v>
      </c>
      <c r="G25" s="36">
        <v>0.49696759259259254</v>
      </c>
      <c r="H25" s="36">
        <v>3.8888888888888883E-3</v>
      </c>
      <c r="I25" s="37">
        <f>G25-F25-H25</f>
        <v>2.1550925925925887E-2</v>
      </c>
      <c r="J25" s="38">
        <f>HOUR(I25)</f>
        <v>0</v>
      </c>
      <c r="K25" s="38">
        <f>MINUTE(I25)</f>
        <v>31</v>
      </c>
      <c r="L25" s="38">
        <f>SECOND(I25)</f>
        <v>2</v>
      </c>
      <c r="M25" s="39">
        <f>(((J25*3600)+(K25*60)+L25)*2)/60</f>
        <v>62.06666666666667</v>
      </c>
      <c r="N25" s="40">
        <v>0</v>
      </c>
      <c r="O25" s="41">
        <v>17.28</v>
      </c>
      <c r="P25" s="43">
        <v>0</v>
      </c>
      <c r="Q25" s="43">
        <v>19</v>
      </c>
      <c r="R25" s="44">
        <v>29.44</v>
      </c>
      <c r="S25" s="40">
        <v>0</v>
      </c>
      <c r="T25" s="129">
        <v>56.6</v>
      </c>
      <c r="U25" s="40">
        <v>7</v>
      </c>
      <c r="V25" s="41">
        <v>16.399999999999999</v>
      </c>
      <c r="W25" s="40">
        <v>0</v>
      </c>
      <c r="X25" s="41">
        <v>52.84</v>
      </c>
      <c r="Y25" s="130">
        <f>M25+N25+O25+P25+Q25+R25+S25+T25+U25+V25+W25+X25</f>
        <v>260.62666666666667</v>
      </c>
      <c r="Z25" s="45">
        <f>E25-Y25</f>
        <v>239.37333333333333</v>
      </c>
      <c r="AA25" s="5"/>
      <c r="AB25" s="5"/>
      <c r="AC25" s="2"/>
      <c r="AD25" s="2"/>
      <c r="AE25" s="2"/>
    </row>
    <row r="26" spans="1:31">
      <c r="A26" s="133">
        <f t="shared" si="0"/>
        <v>13</v>
      </c>
      <c r="B26" s="34"/>
      <c r="C26" s="123" t="s">
        <v>73</v>
      </c>
      <c r="D26" s="121" t="s">
        <v>72</v>
      </c>
      <c r="E26" s="35">
        <v>500</v>
      </c>
      <c r="F26" s="36">
        <v>0.45069444444444445</v>
      </c>
      <c r="G26" s="36">
        <v>0.48053240740740738</v>
      </c>
      <c r="H26" s="36">
        <v>1.6319444444444445E-3</v>
      </c>
      <c r="I26" s="37">
        <f>G26-F26-H26</f>
        <v>2.8206018518518484E-2</v>
      </c>
      <c r="J26" s="38">
        <f>HOUR(I26)</f>
        <v>0</v>
      </c>
      <c r="K26" s="38">
        <f>MINUTE(I26)</f>
        <v>40</v>
      </c>
      <c r="L26" s="38">
        <f>SECOND(I26)</f>
        <v>37</v>
      </c>
      <c r="M26" s="39">
        <f>(((J26*3600)+(K26*60)+L26)*2)/60</f>
        <v>81.233333333333334</v>
      </c>
      <c r="N26" s="40">
        <v>4</v>
      </c>
      <c r="O26" s="41">
        <v>17.5</v>
      </c>
      <c r="P26" s="43">
        <v>2</v>
      </c>
      <c r="Q26" s="43">
        <v>10</v>
      </c>
      <c r="R26" s="44">
        <v>24.75</v>
      </c>
      <c r="S26" s="40">
        <v>0</v>
      </c>
      <c r="T26" s="129">
        <v>54.7</v>
      </c>
      <c r="U26" s="40">
        <v>0</v>
      </c>
      <c r="V26" s="41">
        <v>14.85</v>
      </c>
      <c r="W26" s="40">
        <v>0</v>
      </c>
      <c r="X26" s="41">
        <v>54.67</v>
      </c>
      <c r="Y26" s="130">
        <f>M26+N26+O26+P26+Q26+R26+S26+T26+U26+V26+W26+X26</f>
        <v>263.70333333333332</v>
      </c>
      <c r="Z26" s="45">
        <f>E26-Y26</f>
        <v>236.29666666666668</v>
      </c>
      <c r="AA26" s="5"/>
      <c r="AB26" s="5"/>
      <c r="AC26" s="2"/>
      <c r="AD26" s="2"/>
      <c r="AE26" s="2"/>
    </row>
    <row r="27" spans="1:31" ht="12.75" customHeight="1">
      <c r="A27" s="133">
        <f t="shared" si="0"/>
        <v>14</v>
      </c>
      <c r="B27" s="34"/>
      <c r="C27" s="123" t="s">
        <v>60</v>
      </c>
      <c r="D27" s="122" t="s">
        <v>76</v>
      </c>
      <c r="E27" s="35">
        <v>500</v>
      </c>
      <c r="F27" s="36">
        <v>0.46736111111111112</v>
      </c>
      <c r="G27" s="36">
        <v>0.49960648148148151</v>
      </c>
      <c r="H27" s="36">
        <v>1.6319444444444445E-3</v>
      </c>
      <c r="I27" s="37">
        <f>G27-F27-H27</f>
        <v>3.0613425925925954E-2</v>
      </c>
      <c r="J27" s="38">
        <f>HOUR(I27)</f>
        <v>0</v>
      </c>
      <c r="K27" s="38">
        <f>MINUTE(I27)</f>
        <v>44</v>
      </c>
      <c r="L27" s="38">
        <f>SECOND(I27)</f>
        <v>5</v>
      </c>
      <c r="M27" s="39">
        <f>(((J27*3600)+(K27*60)+L27)*2)/60</f>
        <v>88.166666666666671</v>
      </c>
      <c r="N27" s="40">
        <v>0</v>
      </c>
      <c r="O27" s="41">
        <v>19.11</v>
      </c>
      <c r="P27" s="43">
        <v>0</v>
      </c>
      <c r="Q27" s="43">
        <v>0</v>
      </c>
      <c r="R27" s="44">
        <v>20.97</v>
      </c>
      <c r="S27" s="40">
        <v>0</v>
      </c>
      <c r="T27" s="129">
        <v>62.2</v>
      </c>
      <c r="U27" s="40">
        <v>0</v>
      </c>
      <c r="V27" s="41">
        <v>15.03</v>
      </c>
      <c r="W27" s="40">
        <v>0</v>
      </c>
      <c r="X27" s="41">
        <v>58.51</v>
      </c>
      <c r="Y27" s="130">
        <f>M27+N27+O27+P27+Q27+R27+S27+T27+U27+V27+W27+X27</f>
        <v>263.98666666666668</v>
      </c>
      <c r="Z27" s="45">
        <f>E27-Y27</f>
        <v>236.01333333333332</v>
      </c>
      <c r="AA27" s="5"/>
      <c r="AB27" s="5"/>
      <c r="AC27" s="2"/>
      <c r="AD27" s="2"/>
      <c r="AE27" s="2"/>
    </row>
    <row r="28" spans="1:31">
      <c r="A28" s="133">
        <f>SUM(A27+1)</f>
        <v>15</v>
      </c>
      <c r="B28" s="34"/>
      <c r="C28" s="123" t="s">
        <v>101</v>
      </c>
      <c r="D28" s="122" t="s">
        <v>109</v>
      </c>
      <c r="E28" s="35">
        <v>500</v>
      </c>
      <c r="F28" s="36">
        <v>0.55138888888888882</v>
      </c>
      <c r="G28" s="36">
        <v>0.58535879629629628</v>
      </c>
      <c r="H28" s="36">
        <v>2.5115740740740741E-3</v>
      </c>
      <c r="I28" s="37">
        <f>G28-F28-H28</f>
        <v>3.1458333333333387E-2</v>
      </c>
      <c r="J28" s="38">
        <f>HOUR(I28)</f>
        <v>0</v>
      </c>
      <c r="K28" s="38">
        <f>MINUTE(I28)</f>
        <v>45</v>
      </c>
      <c r="L28" s="38">
        <f>SECOND(I28)</f>
        <v>18</v>
      </c>
      <c r="M28" s="39">
        <f>(((J28*3600)+(K28*60)+L28)*2)/60</f>
        <v>90.6</v>
      </c>
      <c r="N28" s="40">
        <v>0</v>
      </c>
      <c r="O28" s="41">
        <v>15.15</v>
      </c>
      <c r="P28" s="43">
        <v>0</v>
      </c>
      <c r="Q28" s="43">
        <v>25</v>
      </c>
      <c r="R28" s="44">
        <v>25.68</v>
      </c>
      <c r="S28" s="40">
        <v>0</v>
      </c>
      <c r="T28" s="129">
        <v>48.4</v>
      </c>
      <c r="U28" s="131">
        <v>0</v>
      </c>
      <c r="V28" s="41">
        <v>12.17</v>
      </c>
      <c r="W28" s="40">
        <v>0</v>
      </c>
      <c r="X28" s="41">
        <v>56.38</v>
      </c>
      <c r="Y28" s="130">
        <f>M28+N28+O28+P28+Q28+R28+S28+T28+U28+V28+W28+X28</f>
        <v>273.38</v>
      </c>
      <c r="Z28" s="45">
        <f>E28-Y28</f>
        <v>226.62</v>
      </c>
      <c r="AA28" s="5"/>
      <c r="AB28" s="5"/>
      <c r="AC28" s="2"/>
      <c r="AD28" s="2"/>
      <c r="AE28" s="2"/>
    </row>
    <row r="29" spans="1:31">
      <c r="A29" s="133">
        <f t="shared" ref="A29:A31" si="1">SUM(A28+1)</f>
        <v>16</v>
      </c>
      <c r="B29" s="34"/>
      <c r="C29" s="123" t="s">
        <v>69</v>
      </c>
      <c r="D29" s="122" t="s">
        <v>78</v>
      </c>
      <c r="E29" s="35">
        <v>500</v>
      </c>
      <c r="F29" s="36">
        <v>0.56388888888888888</v>
      </c>
      <c r="G29" s="36">
        <v>0.59728009259259263</v>
      </c>
      <c r="H29" s="36">
        <v>8.3333333333333332E-3</v>
      </c>
      <c r="I29" s="37">
        <f>G29-F29-H29</f>
        <v>2.5057870370370411E-2</v>
      </c>
      <c r="J29" s="38">
        <f>HOUR(I29)</f>
        <v>0</v>
      </c>
      <c r="K29" s="38">
        <f>MINUTE(I29)</f>
        <v>36</v>
      </c>
      <c r="L29" s="38">
        <f>SECOND(I29)</f>
        <v>5</v>
      </c>
      <c r="M29" s="39">
        <f>(((J29*3600)+(K29*60)+L29)*2)/60</f>
        <v>72.166666666666671</v>
      </c>
      <c r="N29" s="40">
        <v>0</v>
      </c>
      <c r="O29" s="41">
        <v>20.059999999999999</v>
      </c>
      <c r="P29" s="43">
        <v>0</v>
      </c>
      <c r="Q29" s="43">
        <v>10</v>
      </c>
      <c r="R29" s="44">
        <v>27.3</v>
      </c>
      <c r="S29" s="40">
        <v>0</v>
      </c>
      <c r="T29" s="129">
        <v>59.4</v>
      </c>
      <c r="U29" s="40">
        <v>0</v>
      </c>
      <c r="V29" s="41">
        <v>21.36</v>
      </c>
      <c r="W29" s="40">
        <v>0</v>
      </c>
      <c r="X29" s="41">
        <v>68.8</v>
      </c>
      <c r="Y29" s="130">
        <f>M29+N29+O29+P29+Q29+R29+S29+T29+U29+V29+W29+X29</f>
        <v>279.0866666666667</v>
      </c>
      <c r="Z29" s="45">
        <f>E29-Y29</f>
        <v>220.9133333333333</v>
      </c>
      <c r="AA29" s="5"/>
      <c r="AB29" s="5"/>
      <c r="AC29" s="2"/>
      <c r="AD29" s="2"/>
      <c r="AE29" s="2"/>
    </row>
    <row r="30" spans="1:31">
      <c r="A30" s="133">
        <f t="shared" si="1"/>
        <v>17</v>
      </c>
      <c r="B30" s="34"/>
      <c r="C30" s="123" t="s">
        <v>67</v>
      </c>
      <c r="D30" s="122" t="s">
        <v>68</v>
      </c>
      <c r="E30" s="35">
        <v>500</v>
      </c>
      <c r="F30" s="36">
        <v>0.45833333333333331</v>
      </c>
      <c r="G30" s="36">
        <v>0.48646990740740742</v>
      </c>
      <c r="H30" s="36">
        <v>4.1666666666666666E-3</v>
      </c>
      <c r="I30" s="37">
        <f>G30-F30-H30</f>
        <v>2.396990740740744E-2</v>
      </c>
      <c r="J30" s="38">
        <f>HOUR(I30)</f>
        <v>0</v>
      </c>
      <c r="K30" s="38">
        <f>MINUTE(I30)</f>
        <v>34</v>
      </c>
      <c r="L30" s="38">
        <f>SECOND(I30)</f>
        <v>31</v>
      </c>
      <c r="M30" s="39">
        <f>(((J30*3600)+(K30*60)+L30)*2)/60</f>
        <v>69.033333333333331</v>
      </c>
      <c r="N30" s="40">
        <v>0</v>
      </c>
      <c r="O30" s="41">
        <v>17</v>
      </c>
      <c r="P30" s="43">
        <v>0</v>
      </c>
      <c r="Q30" s="43">
        <v>2</v>
      </c>
      <c r="R30" s="44">
        <v>25.13</v>
      </c>
      <c r="S30" s="40">
        <v>0</v>
      </c>
      <c r="T30" s="129">
        <v>78</v>
      </c>
      <c r="U30" s="40">
        <v>0</v>
      </c>
      <c r="V30" s="41">
        <v>19.86</v>
      </c>
      <c r="W30" s="40">
        <v>0</v>
      </c>
      <c r="X30" s="41">
        <v>74.41</v>
      </c>
      <c r="Y30" s="130">
        <f>M30+N30+O30+P30+Q30+R30+S30+T30+U30+V30+W30+X30</f>
        <v>285.43333333333328</v>
      </c>
      <c r="Z30" s="45">
        <f>E30-Y30</f>
        <v>214.56666666666672</v>
      </c>
      <c r="AA30" s="5"/>
      <c r="AB30" s="5"/>
      <c r="AC30" s="2"/>
      <c r="AD30" s="2"/>
      <c r="AE30" s="2"/>
    </row>
    <row r="31" spans="1:31">
      <c r="A31" s="133">
        <f t="shared" si="1"/>
        <v>18</v>
      </c>
      <c r="B31" s="34"/>
      <c r="C31" s="123" t="s">
        <v>65</v>
      </c>
      <c r="D31" s="122" t="s">
        <v>76</v>
      </c>
      <c r="E31" s="35">
        <v>500</v>
      </c>
      <c r="F31" s="36">
        <v>0.43333333333333335</v>
      </c>
      <c r="G31" s="36">
        <v>0.46523148148148147</v>
      </c>
      <c r="H31" s="36">
        <v>0</v>
      </c>
      <c r="I31" s="37">
        <f>G31-F31-H31</f>
        <v>3.189814814814812E-2</v>
      </c>
      <c r="J31" s="38">
        <f>HOUR(I31)</f>
        <v>0</v>
      </c>
      <c r="K31" s="38">
        <f>MINUTE(I31)</f>
        <v>45</v>
      </c>
      <c r="L31" s="38">
        <f>SECOND(I31)</f>
        <v>56</v>
      </c>
      <c r="M31" s="39">
        <f>(((J31*3600)+(K31*60)+L31)*2)/60</f>
        <v>91.86666666666666</v>
      </c>
      <c r="N31" s="40">
        <v>0</v>
      </c>
      <c r="O31" s="41">
        <v>16.760000000000002</v>
      </c>
      <c r="P31" s="43">
        <v>2</v>
      </c>
      <c r="Q31" s="43">
        <v>10</v>
      </c>
      <c r="R31" s="44">
        <v>20.7</v>
      </c>
      <c r="S31" s="40">
        <v>0</v>
      </c>
      <c r="T31" s="129">
        <v>74.5</v>
      </c>
      <c r="U31" s="40">
        <v>10</v>
      </c>
      <c r="V31" s="41">
        <v>14.3</v>
      </c>
      <c r="W31" s="40">
        <v>0</v>
      </c>
      <c r="X31" s="41">
        <v>64.91</v>
      </c>
      <c r="Y31" s="130">
        <f>M31+N31+O31+P31+Q31+R31+S31+T31+U31+V31+W31+X31</f>
        <v>305.03666666666663</v>
      </c>
      <c r="Z31" s="45">
        <f>E31-Y31</f>
        <v>194.96333333333337</v>
      </c>
      <c r="AA31" s="5"/>
      <c r="AB31" s="5"/>
      <c r="AC31" s="2"/>
      <c r="AD31" s="2"/>
      <c r="AE31" s="2"/>
    </row>
    <row r="32" spans="1:31" s="2" customFormat="1">
      <c r="A32" s="133">
        <f t="shared" ref="A29:A39" si="2">SUM(A31+1)</f>
        <v>19</v>
      </c>
      <c r="B32" s="34"/>
      <c r="C32" s="123" t="s">
        <v>54</v>
      </c>
      <c r="D32" s="122" t="s">
        <v>75</v>
      </c>
      <c r="E32" s="35">
        <v>500</v>
      </c>
      <c r="F32" s="36">
        <v>0.47291666666666665</v>
      </c>
      <c r="G32" s="36">
        <v>0.50738425925925923</v>
      </c>
      <c r="H32" s="36">
        <v>0</v>
      </c>
      <c r="I32" s="37">
        <f>G32-F32-H32</f>
        <v>3.4467592592592577E-2</v>
      </c>
      <c r="J32" s="38">
        <f>HOUR(I32)</f>
        <v>0</v>
      </c>
      <c r="K32" s="38">
        <f>MINUTE(I32)</f>
        <v>49</v>
      </c>
      <c r="L32" s="38">
        <f>SECOND(I32)</f>
        <v>38</v>
      </c>
      <c r="M32" s="39">
        <f>(((J32*3600)+(K32*60)+L32)*2)/60</f>
        <v>99.266666666666666</v>
      </c>
      <c r="N32" s="40">
        <v>0</v>
      </c>
      <c r="O32" s="41">
        <v>17.18</v>
      </c>
      <c r="P32" s="43">
        <v>2</v>
      </c>
      <c r="Q32" s="43">
        <v>0</v>
      </c>
      <c r="R32" s="44">
        <v>26.77</v>
      </c>
      <c r="S32" s="40">
        <v>0</v>
      </c>
      <c r="T32" s="129">
        <v>80.099999999999994</v>
      </c>
      <c r="U32" s="40">
        <v>0</v>
      </c>
      <c r="V32" s="41">
        <v>17.82</v>
      </c>
      <c r="W32" s="40">
        <v>0</v>
      </c>
      <c r="X32" s="41">
        <v>63.81</v>
      </c>
      <c r="Y32" s="130">
        <f>M32+N32+O32+P32+Q32+R32+S32+T32+U32+V32+W32+X32</f>
        <v>306.94666666666666</v>
      </c>
      <c r="Z32" s="45">
        <f>E32-Y32</f>
        <v>193.05333333333334</v>
      </c>
    </row>
    <row r="33" spans="1:26" s="2" customFormat="1" ht="12.75" customHeight="1">
      <c r="A33" s="133">
        <f t="shared" si="2"/>
        <v>20</v>
      </c>
      <c r="B33" s="34"/>
      <c r="C33" s="123" t="s">
        <v>59</v>
      </c>
      <c r="D33" s="121" t="s">
        <v>76</v>
      </c>
      <c r="E33" s="35">
        <v>500</v>
      </c>
      <c r="F33" s="36">
        <v>0.53819444444444442</v>
      </c>
      <c r="G33" s="36">
        <v>0.56589120370370372</v>
      </c>
      <c r="H33" s="36">
        <v>8.9120370370370362E-4</v>
      </c>
      <c r="I33" s="37">
        <f>G33-F33-H33</f>
        <v>2.6805555555555593E-2</v>
      </c>
      <c r="J33" s="38">
        <f>HOUR(I33)</f>
        <v>0</v>
      </c>
      <c r="K33" s="38">
        <f>MINUTE(I33)</f>
        <v>38</v>
      </c>
      <c r="L33" s="38">
        <f>SECOND(I33)</f>
        <v>36</v>
      </c>
      <c r="M33" s="39">
        <f>(((J33*3600)+(K33*60)+L33)*2)/60</f>
        <v>77.2</v>
      </c>
      <c r="N33" s="40">
        <v>0</v>
      </c>
      <c r="O33" s="41">
        <v>16.55</v>
      </c>
      <c r="P33" s="43">
        <v>2</v>
      </c>
      <c r="Q33" s="43">
        <v>27</v>
      </c>
      <c r="R33" s="44">
        <v>28.22</v>
      </c>
      <c r="S33" s="40">
        <v>0</v>
      </c>
      <c r="T33" s="129">
        <v>79.099999999999994</v>
      </c>
      <c r="U33" s="40">
        <v>20</v>
      </c>
      <c r="V33" s="41">
        <v>14.99</v>
      </c>
      <c r="W33" s="40">
        <v>0</v>
      </c>
      <c r="X33" s="41">
        <v>57.65</v>
      </c>
      <c r="Y33" s="130">
        <f>M33+N33+O33+P33+Q33+R33+S33+T33+U33+V33+W33+X33</f>
        <v>322.70999999999998</v>
      </c>
      <c r="Z33" s="45">
        <f>E33-Y33</f>
        <v>177.29000000000002</v>
      </c>
    </row>
    <row r="34" spans="1:26" s="2" customFormat="1">
      <c r="A34" s="133">
        <f t="shared" si="2"/>
        <v>21</v>
      </c>
      <c r="B34" s="34"/>
      <c r="C34" s="123" t="s">
        <v>63</v>
      </c>
      <c r="D34" s="122" t="s">
        <v>76</v>
      </c>
      <c r="E34" s="35">
        <v>500</v>
      </c>
      <c r="F34" s="36">
        <v>0.4368055555555555</v>
      </c>
      <c r="G34" s="36">
        <v>0.47310185185185188</v>
      </c>
      <c r="H34" s="36">
        <v>7.9861111111111105E-4</v>
      </c>
      <c r="I34" s="37">
        <f>G34-F34-H34</f>
        <v>3.5497685185185271E-2</v>
      </c>
      <c r="J34" s="38">
        <f>HOUR(I34)</f>
        <v>0</v>
      </c>
      <c r="K34" s="38">
        <f>MINUTE(I34)</f>
        <v>51</v>
      </c>
      <c r="L34" s="38">
        <f>SECOND(I34)</f>
        <v>7</v>
      </c>
      <c r="M34" s="39">
        <f>(((J34*3600)+(K34*60)+L34)*2)/60</f>
        <v>102.23333333333333</v>
      </c>
      <c r="N34" s="40">
        <v>0</v>
      </c>
      <c r="O34" s="41">
        <v>18.68</v>
      </c>
      <c r="P34" s="43">
        <v>0</v>
      </c>
      <c r="Q34" s="43">
        <v>30</v>
      </c>
      <c r="R34" s="44">
        <v>19.190000000000001</v>
      </c>
      <c r="S34" s="40">
        <v>10</v>
      </c>
      <c r="T34" s="129">
        <v>77.7</v>
      </c>
      <c r="U34" s="40">
        <v>0</v>
      </c>
      <c r="V34" s="41">
        <v>16.62</v>
      </c>
      <c r="W34" s="40">
        <v>0</v>
      </c>
      <c r="X34" s="41">
        <v>60.41</v>
      </c>
      <c r="Y34" s="130">
        <f>M34+N34+O34+P34+Q34+R34+S34+T34+U34+V34+W34+X34</f>
        <v>334.83333333333337</v>
      </c>
      <c r="Z34" s="45">
        <f>E34-Y34</f>
        <v>165.16666666666663</v>
      </c>
    </row>
    <row r="35" spans="1:26" s="2" customFormat="1">
      <c r="A35" s="133">
        <f t="shared" si="2"/>
        <v>22</v>
      </c>
      <c r="B35" s="34"/>
      <c r="C35" s="123" t="s">
        <v>55</v>
      </c>
      <c r="D35" s="122" t="s">
        <v>75</v>
      </c>
      <c r="E35" s="35">
        <v>500</v>
      </c>
      <c r="F35" s="36">
        <v>0.47430555555555554</v>
      </c>
      <c r="G35" s="36">
        <v>0.51001157407407405</v>
      </c>
      <c r="H35" s="36">
        <v>6.3657407407407402E-4</v>
      </c>
      <c r="I35" s="37">
        <f>G35-F35-H35</f>
        <v>3.5069444444444438E-2</v>
      </c>
      <c r="J35" s="38">
        <f>HOUR(I35)</f>
        <v>0</v>
      </c>
      <c r="K35" s="38">
        <f>MINUTE(I35)</f>
        <v>50</v>
      </c>
      <c r="L35" s="38">
        <f>SECOND(I35)</f>
        <v>30</v>
      </c>
      <c r="M35" s="39">
        <f>(((J35*3600)+(K35*60)+L35)*2)/60</f>
        <v>101</v>
      </c>
      <c r="N35" s="40">
        <v>0</v>
      </c>
      <c r="O35" s="41">
        <v>16.21</v>
      </c>
      <c r="P35" s="43">
        <v>6</v>
      </c>
      <c r="Q35" s="43">
        <v>30</v>
      </c>
      <c r="R35" s="44">
        <v>32.479999999999997</v>
      </c>
      <c r="S35" s="40">
        <v>0</v>
      </c>
      <c r="T35" s="129">
        <v>90</v>
      </c>
      <c r="U35" s="40">
        <v>0</v>
      </c>
      <c r="V35" s="41">
        <v>17.190000000000001</v>
      </c>
      <c r="W35" s="40">
        <v>0</v>
      </c>
      <c r="X35" s="41">
        <v>71.28</v>
      </c>
      <c r="Y35" s="130">
        <f>M35+N35+O35+P35+Q35+R35+S35+T35+U35+V35+W35+X35</f>
        <v>364.15999999999997</v>
      </c>
      <c r="Z35" s="45">
        <f>E35-Y35</f>
        <v>135.84000000000003</v>
      </c>
    </row>
    <row r="36" spans="1:26" s="2" customFormat="1">
      <c r="A36" s="133">
        <f t="shared" si="2"/>
        <v>23</v>
      </c>
      <c r="B36" s="34"/>
      <c r="C36" s="123" t="s">
        <v>110</v>
      </c>
      <c r="D36" s="122" t="s">
        <v>109</v>
      </c>
      <c r="E36" s="35">
        <v>500</v>
      </c>
      <c r="F36" s="36">
        <v>0.54583333333333328</v>
      </c>
      <c r="G36" s="36">
        <v>0.58078703703703705</v>
      </c>
      <c r="H36" s="36">
        <v>1.3425925925925925E-3</v>
      </c>
      <c r="I36" s="37">
        <f>G36-F36-H36</f>
        <v>3.3611111111111175E-2</v>
      </c>
      <c r="J36" s="38">
        <f>HOUR(I36)</f>
        <v>0</v>
      </c>
      <c r="K36" s="38">
        <f>MINUTE(I36)</f>
        <v>48</v>
      </c>
      <c r="L36" s="38">
        <f>SECOND(I36)</f>
        <v>24</v>
      </c>
      <c r="M36" s="39">
        <f>(((J36*3600)+(K36*60)+L36)*2)/60</f>
        <v>96.8</v>
      </c>
      <c r="N36" s="40">
        <v>0</v>
      </c>
      <c r="O36" s="41">
        <v>120</v>
      </c>
      <c r="P36" s="43">
        <v>0</v>
      </c>
      <c r="Q36" s="43">
        <v>30</v>
      </c>
      <c r="R36" s="44">
        <v>53.22</v>
      </c>
      <c r="S36" s="40">
        <v>0</v>
      </c>
      <c r="T36" s="129">
        <v>59.66</v>
      </c>
      <c r="U36" s="40">
        <v>10</v>
      </c>
      <c r="V36" s="41">
        <v>22.16</v>
      </c>
      <c r="W36" s="40">
        <v>0</v>
      </c>
      <c r="X36" s="41">
        <v>81.36</v>
      </c>
      <c r="Y36" s="130">
        <f>M36+N36+O36+P36+Q36+R36+S36+T36+U36+V36+W36+X36</f>
        <v>473.2</v>
      </c>
      <c r="Z36" s="45">
        <f>E36-Y36</f>
        <v>26.800000000000011</v>
      </c>
    </row>
    <row r="37" spans="1:26" s="2" customFormat="1">
      <c r="A37" s="133">
        <f t="shared" si="2"/>
        <v>24</v>
      </c>
      <c r="B37" s="180"/>
      <c r="C37" s="123" t="s">
        <v>62</v>
      </c>
      <c r="D37" s="122" t="s">
        <v>76</v>
      </c>
      <c r="E37" s="35">
        <v>500</v>
      </c>
      <c r="F37" s="36">
        <v>0.3972222222222222</v>
      </c>
      <c r="G37" s="36">
        <v>0.42254629629629631</v>
      </c>
      <c r="H37" s="36">
        <v>0</v>
      </c>
      <c r="I37" s="37">
        <f>G37-F37-H37</f>
        <v>2.532407407407411E-2</v>
      </c>
      <c r="J37" s="38">
        <f>HOUR(I37)</f>
        <v>0</v>
      </c>
      <c r="K37" s="38">
        <f>MINUTE(I37)</f>
        <v>36</v>
      </c>
      <c r="L37" s="38">
        <f>SECOND(I37)</f>
        <v>28</v>
      </c>
      <c r="M37" s="39">
        <f>(((J37*3600)+(K37*60)+L37)*2)/60</f>
        <v>72.933333333333337</v>
      </c>
      <c r="N37" s="40">
        <v>2</v>
      </c>
      <c r="O37" s="41">
        <v>17.52</v>
      </c>
      <c r="P37" s="43">
        <v>2</v>
      </c>
      <c r="Q37" s="43">
        <v>0</v>
      </c>
      <c r="R37" s="44">
        <v>19.739999999999998</v>
      </c>
      <c r="S37" s="131">
        <v>0</v>
      </c>
      <c r="T37" s="129">
        <v>51.1</v>
      </c>
      <c r="U37" s="40">
        <v>0</v>
      </c>
      <c r="V37" s="41">
        <v>14.36</v>
      </c>
      <c r="W37" s="40">
        <v>200</v>
      </c>
      <c r="X37" s="41">
        <v>0</v>
      </c>
      <c r="Y37" s="130">
        <f>M37+N37+O37+P37+Q37+R37+S37+T37+U37+V37+W37+X37</f>
        <v>379.65333333333331</v>
      </c>
      <c r="Z37" s="45">
        <f>E37-Y37</f>
        <v>120.34666666666669</v>
      </c>
    </row>
    <row r="38" spans="1:26" s="2" customFormat="1">
      <c r="A38" s="133">
        <f t="shared" si="2"/>
        <v>25</v>
      </c>
      <c r="B38" s="180"/>
      <c r="C38" s="123" t="s">
        <v>83</v>
      </c>
      <c r="D38" s="122" t="s">
        <v>76</v>
      </c>
      <c r="E38" s="35">
        <v>500</v>
      </c>
      <c r="F38" s="36">
        <v>0.38194444444444442</v>
      </c>
      <c r="G38" s="36">
        <v>0.41200231481481481</v>
      </c>
      <c r="H38" s="36">
        <v>1.8055555555555557E-3</v>
      </c>
      <c r="I38" s="37">
        <f>G38-F38-H38</f>
        <v>2.8252314814814831E-2</v>
      </c>
      <c r="J38" s="38">
        <f>HOUR(I38)</f>
        <v>0</v>
      </c>
      <c r="K38" s="38">
        <f>MINUTE(I38)</f>
        <v>40</v>
      </c>
      <c r="L38" s="38">
        <f>SECOND(I38)</f>
        <v>41</v>
      </c>
      <c r="M38" s="39">
        <f>(((J38*3600)+(K38*60)+L38)*2)/60</f>
        <v>81.36666666666666</v>
      </c>
      <c r="N38" s="40">
        <v>0</v>
      </c>
      <c r="O38" s="41">
        <v>15.35</v>
      </c>
      <c r="P38" s="43">
        <v>0</v>
      </c>
      <c r="Q38" s="43">
        <v>15</v>
      </c>
      <c r="R38" s="44">
        <v>26.04</v>
      </c>
      <c r="S38" s="131">
        <v>0</v>
      </c>
      <c r="T38" s="129">
        <v>20.100000000000001</v>
      </c>
      <c r="U38" s="40">
        <v>200</v>
      </c>
      <c r="V38" s="41">
        <v>0</v>
      </c>
      <c r="W38" s="40">
        <v>0</v>
      </c>
      <c r="X38" s="41">
        <v>51</v>
      </c>
      <c r="Y38" s="130">
        <f>M38+N38+O38+P38+Q38+R38+S38+T38+U38+V38+W38+X38</f>
        <v>408.85666666666668</v>
      </c>
      <c r="Z38" s="45">
        <f>E38-Y38</f>
        <v>91.143333333333317</v>
      </c>
    </row>
    <row r="39" spans="1:26">
      <c r="A39" s="133">
        <f t="shared" si="2"/>
        <v>26</v>
      </c>
      <c r="B39" s="180"/>
      <c r="C39" s="123" t="s">
        <v>128</v>
      </c>
      <c r="D39" s="122" t="s">
        <v>93</v>
      </c>
      <c r="E39" s="35">
        <v>500</v>
      </c>
      <c r="F39" s="36">
        <v>0.56874999999999998</v>
      </c>
      <c r="G39" s="36">
        <v>0.59722222222222221</v>
      </c>
      <c r="H39" s="36">
        <v>0</v>
      </c>
      <c r="I39" s="37">
        <f>G39-F39-H39</f>
        <v>2.8472222222222232E-2</v>
      </c>
      <c r="J39" s="38">
        <f>HOUR(I39)</f>
        <v>0</v>
      </c>
      <c r="K39" s="38">
        <f>MINUTE(I39)</f>
        <v>41</v>
      </c>
      <c r="L39" s="38">
        <f>SECOND(I39)</f>
        <v>0</v>
      </c>
      <c r="M39" s="39">
        <f>(((J39*3600)+(K39*60)+L39)*2)/60</f>
        <v>82</v>
      </c>
      <c r="N39" s="40">
        <v>5</v>
      </c>
      <c r="O39" s="41">
        <v>17.16</v>
      </c>
      <c r="P39" s="43">
        <v>0</v>
      </c>
      <c r="Q39" s="43">
        <v>200</v>
      </c>
      <c r="R39" s="44">
        <v>0</v>
      </c>
      <c r="S39" s="131">
        <v>200</v>
      </c>
      <c r="T39" s="129">
        <v>0</v>
      </c>
      <c r="U39" s="40">
        <v>200</v>
      </c>
      <c r="V39" s="41">
        <v>0</v>
      </c>
      <c r="W39" s="40">
        <v>200</v>
      </c>
      <c r="X39" s="41">
        <v>0</v>
      </c>
      <c r="Y39" s="130">
        <f>M39+N39+O39+P39+Q39+R39+S39+T39+U39+V39+W39+X39</f>
        <v>904.16</v>
      </c>
      <c r="Z39" s="45">
        <f>E39-Y39</f>
        <v>-404.15999999999997</v>
      </c>
    </row>
  </sheetData>
  <sheetProtection selectLockedCells="1"/>
  <sortState ref="C14:Z36">
    <sortCondition descending="1" ref="Z14:Z36"/>
  </sortState>
  <mergeCells count="15">
    <mergeCell ref="G11:G12"/>
    <mergeCell ref="H11:H12"/>
    <mergeCell ref="I11:I12"/>
    <mergeCell ref="N11:O12"/>
    <mergeCell ref="B6:D6"/>
    <mergeCell ref="W11:X12"/>
    <mergeCell ref="N10:O10"/>
    <mergeCell ref="Q10:R10"/>
    <mergeCell ref="S10:T10"/>
    <mergeCell ref="U10:V10"/>
    <mergeCell ref="W10:X10"/>
    <mergeCell ref="P11:P12"/>
    <mergeCell ref="Q11:R12"/>
    <mergeCell ref="S11:T12"/>
    <mergeCell ref="U11:V12"/>
  </mergeCells>
  <phoneticPr fontId="2" type="noConversion"/>
  <conditionalFormatting sqref="Z14:Z39">
    <cfRule type="cellIs" dxfId="7" priority="2" operator="lessThan">
      <formula>500</formula>
    </cfRule>
  </conditionalFormatting>
  <conditionalFormatting sqref="I14:I39">
    <cfRule type="cellIs" dxfId="6" priority="1" operator="equal">
      <formula>0</formula>
    </cfRule>
  </conditionalFormatting>
  <pageMargins left="0.36" right="0.5" top="0.46" bottom="0.56999999999999995" header="0.16" footer="0"/>
  <pageSetup paperSize="9" scale="79" fitToHeight="2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D15"/>
  <sheetViews>
    <sheetView zoomScaleSheetLayoutView="85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D24" sqref="D24"/>
    </sheetView>
  </sheetViews>
  <sheetFormatPr defaultRowHeight="12.75"/>
  <cols>
    <col min="1" max="1" width="6.42578125" style="7" bestFit="1" customWidth="1"/>
    <col min="2" max="2" width="7" style="7" customWidth="1"/>
    <col min="3" max="3" width="17.42578125" style="7" customWidth="1"/>
    <col min="4" max="4" width="17.85546875" style="7" customWidth="1"/>
    <col min="5" max="5" width="5.7109375" style="7" bestFit="1" customWidth="1"/>
    <col min="6" max="6" width="7.7109375" style="47" customWidth="1"/>
    <col min="7" max="7" width="8.140625" style="47" customWidth="1"/>
    <col min="8" max="8" width="7.42578125" style="47" customWidth="1"/>
    <col min="9" max="9" width="7" style="47" customWidth="1"/>
    <col min="10" max="12" width="10.28515625" style="48" hidden="1" customWidth="1"/>
    <col min="13" max="13" width="7.5703125" style="49" customWidth="1"/>
    <col min="14" max="14" width="5.7109375" style="7" customWidth="1"/>
    <col min="15" max="15" width="5.140625" style="50" customWidth="1"/>
    <col min="16" max="16" width="7.140625" style="7" customWidth="1"/>
    <col min="17" max="18" width="6.140625" style="7" customWidth="1"/>
    <col min="19" max="19" width="8.7109375" style="7" customWidth="1"/>
    <col min="20" max="20" width="5.28515625" style="7" customWidth="1"/>
    <col min="21" max="21" width="5.7109375" style="7" customWidth="1"/>
    <col min="22" max="22" width="4.7109375" style="7" customWidth="1"/>
    <col min="23" max="23" width="6.85546875" style="7" customWidth="1"/>
    <col min="24" max="24" width="6.7109375" style="7" bestFit="1" customWidth="1"/>
    <col min="25" max="25" width="8.5703125" style="7" bestFit="1" customWidth="1"/>
    <col min="27" max="27" width="9.140625" style="7"/>
  </cols>
  <sheetData>
    <row r="1" spans="1:30" ht="17.25">
      <c r="A1" s="55"/>
      <c r="B1" s="51"/>
      <c r="C1" s="51"/>
      <c r="D1" s="51"/>
      <c r="E1" s="51"/>
      <c r="F1" s="52"/>
      <c r="G1" s="52"/>
      <c r="H1" s="52"/>
      <c r="I1" s="52"/>
      <c r="J1" s="53"/>
      <c r="K1" s="53"/>
      <c r="L1" s="53"/>
      <c r="M1" s="54"/>
      <c r="N1" s="55"/>
      <c r="O1" s="56"/>
      <c r="P1" s="55"/>
      <c r="Q1" s="57"/>
      <c r="R1" s="57"/>
      <c r="S1" s="55"/>
      <c r="T1" s="55"/>
      <c r="U1" s="55"/>
      <c r="V1" s="55"/>
      <c r="W1" s="55"/>
      <c r="X1" s="55"/>
      <c r="Y1" s="55"/>
    </row>
    <row r="2" spans="1:30" ht="18.75">
      <c r="A2" s="55"/>
      <c r="B2" s="58"/>
      <c r="C2" s="58"/>
      <c r="D2" s="59"/>
      <c r="E2" s="51"/>
      <c r="F2" s="52"/>
      <c r="G2" s="52"/>
      <c r="H2" s="52"/>
      <c r="I2" s="139" t="s">
        <v>53</v>
      </c>
      <c r="J2" s="140"/>
      <c r="K2" s="140"/>
      <c r="L2" s="140"/>
      <c r="M2" s="141"/>
      <c r="N2" s="142"/>
      <c r="O2" s="143"/>
      <c r="P2" s="144"/>
      <c r="Q2" s="60"/>
      <c r="R2" s="60"/>
      <c r="S2" s="60"/>
      <c r="T2" s="60"/>
      <c r="U2" s="60"/>
      <c r="V2" s="55"/>
      <c r="W2" s="55"/>
      <c r="X2" s="55"/>
      <c r="Y2" s="55"/>
      <c r="AA2" s="9"/>
      <c r="AB2" s="2"/>
      <c r="AC2" s="2"/>
      <c r="AD2" s="2"/>
    </row>
    <row r="3" spans="1:30" ht="15.75">
      <c r="A3" s="55"/>
      <c r="B3" s="55"/>
      <c r="C3" s="55"/>
      <c r="D3" s="55"/>
      <c r="E3" s="55"/>
      <c r="F3" s="61"/>
      <c r="G3" s="61"/>
      <c r="H3" s="61"/>
      <c r="I3" s="139" t="s">
        <v>119</v>
      </c>
      <c r="J3" s="145"/>
      <c r="K3" s="145"/>
      <c r="L3" s="145"/>
      <c r="M3" s="146"/>
      <c r="N3" s="147"/>
      <c r="O3" s="148"/>
      <c r="P3" s="149"/>
      <c r="Q3" s="55"/>
      <c r="R3" s="63"/>
      <c r="S3" s="55"/>
      <c r="T3" s="55"/>
      <c r="U3" s="55"/>
      <c r="V3" s="55"/>
      <c r="W3" s="55"/>
      <c r="X3" s="55"/>
      <c r="Y3" s="55"/>
      <c r="AA3" s="9"/>
      <c r="AB3" s="2"/>
      <c r="AC3" s="2"/>
      <c r="AD3" s="2"/>
    </row>
    <row r="4" spans="1:30" ht="15.75">
      <c r="A4" s="55"/>
      <c r="B4" s="55"/>
      <c r="C4" s="55"/>
      <c r="D4" s="55"/>
      <c r="E4" s="55"/>
      <c r="F4" s="61"/>
      <c r="G4" s="61"/>
      <c r="H4" s="61"/>
      <c r="I4" s="150" t="s">
        <v>120</v>
      </c>
      <c r="J4" s="145"/>
      <c r="K4" s="145"/>
      <c r="L4" s="145"/>
      <c r="M4" s="150"/>
      <c r="N4" s="147"/>
      <c r="O4" s="148"/>
      <c r="P4" s="151"/>
      <c r="Q4" s="65"/>
      <c r="R4" s="55"/>
      <c r="S4" s="55"/>
      <c r="T4" s="55"/>
      <c r="U4" s="55"/>
      <c r="V4" s="55"/>
      <c r="W4" s="55"/>
      <c r="X4" s="55"/>
      <c r="Y4" s="55"/>
      <c r="AA4" s="9"/>
      <c r="AB4" s="2"/>
      <c r="AC4" s="2"/>
      <c r="AD4" s="2"/>
    </row>
    <row r="5" spans="1:30" ht="15.75">
      <c r="A5" s="55"/>
      <c r="B5" s="138"/>
      <c r="C5" s="138"/>
      <c r="D5" s="138"/>
      <c r="E5" s="55"/>
      <c r="F5" s="61"/>
      <c r="G5" s="61"/>
      <c r="H5" s="61"/>
      <c r="I5" s="61"/>
      <c r="J5" s="62"/>
      <c r="K5" s="62"/>
      <c r="L5" s="62"/>
      <c r="M5" s="66"/>
      <c r="N5" s="55"/>
      <c r="O5" s="56"/>
      <c r="P5" s="55"/>
      <c r="Q5" s="55"/>
      <c r="R5" s="63"/>
      <c r="S5" s="55"/>
      <c r="T5" s="55"/>
      <c r="U5" s="55"/>
      <c r="V5" s="55"/>
      <c r="W5" s="55"/>
      <c r="X5" s="55"/>
      <c r="Y5" s="55"/>
      <c r="AA5" s="9"/>
      <c r="AB5" s="2"/>
      <c r="AC5" s="2"/>
      <c r="AD5" s="2"/>
    </row>
    <row r="6" spans="1:30" ht="21" customHeight="1">
      <c r="A6" s="55"/>
      <c r="B6" s="152" t="s">
        <v>52</v>
      </c>
      <c r="C6" s="152"/>
      <c r="D6" s="152"/>
      <c r="E6" s="55"/>
      <c r="F6" s="61"/>
      <c r="G6" s="61"/>
      <c r="H6" s="61"/>
      <c r="I6" s="61"/>
      <c r="J6" s="62"/>
      <c r="K6" s="62"/>
      <c r="L6" s="62"/>
      <c r="M6" s="66"/>
      <c r="N6" s="55"/>
      <c r="O6" s="56"/>
      <c r="P6" s="55"/>
      <c r="Q6" s="55"/>
      <c r="R6" s="55"/>
      <c r="S6" s="55"/>
      <c r="T6" s="55"/>
      <c r="U6" s="55"/>
      <c r="V6" s="55"/>
      <c r="W6" s="55"/>
      <c r="X6" s="55"/>
      <c r="Y6" s="55"/>
      <c r="AA6" s="9"/>
      <c r="AB6" s="2"/>
      <c r="AC6" s="2"/>
      <c r="AD6" s="2"/>
    </row>
    <row r="7" spans="1:30">
      <c r="A7" s="9"/>
      <c r="B7" s="9"/>
      <c r="C7" s="9"/>
      <c r="D7" s="9"/>
      <c r="E7" s="10"/>
      <c r="F7" s="11"/>
      <c r="G7" s="11"/>
      <c r="H7" s="11"/>
      <c r="I7" s="11"/>
      <c r="J7" s="10"/>
      <c r="K7" s="10"/>
      <c r="L7" s="10"/>
      <c r="M7" s="10"/>
      <c r="N7" s="9"/>
      <c r="O7" s="10"/>
      <c r="P7" s="9"/>
      <c r="Q7" s="10"/>
      <c r="R7" s="10"/>
      <c r="S7" s="9"/>
      <c r="T7" s="9"/>
      <c r="U7" s="9"/>
      <c r="V7" s="9"/>
      <c r="W7" s="9"/>
      <c r="X7" s="9"/>
      <c r="Y7" s="9"/>
      <c r="AA7" s="9"/>
      <c r="AB7" s="2"/>
      <c r="AC7" s="2"/>
      <c r="AD7" s="2"/>
    </row>
    <row r="8" spans="1:30" ht="18.75">
      <c r="A8" s="9"/>
      <c r="B8" s="117" t="s">
        <v>48</v>
      </c>
      <c r="C8" s="117"/>
      <c r="E8" s="13"/>
      <c r="F8" s="14"/>
      <c r="G8" s="14"/>
      <c r="H8" s="14"/>
      <c r="I8" s="14"/>
      <c r="J8" s="15"/>
      <c r="K8" s="15"/>
      <c r="L8" s="15"/>
      <c r="M8" s="12"/>
      <c r="N8" s="9"/>
      <c r="O8" s="8"/>
      <c r="P8" s="9"/>
      <c r="R8" s="13"/>
      <c r="S8" s="9"/>
      <c r="T8" s="9"/>
      <c r="U8" s="9"/>
      <c r="V8" s="9"/>
      <c r="W8" s="9"/>
      <c r="X8" s="9"/>
      <c r="Y8" s="9"/>
      <c r="AA8" s="9"/>
      <c r="AB8" s="2"/>
      <c r="AC8" s="2"/>
      <c r="AD8" s="2"/>
    </row>
    <row r="9" spans="1:30" ht="13.5" thickBot="1">
      <c r="B9" s="16"/>
      <c r="C9" s="16"/>
      <c r="D9" s="16"/>
      <c r="E9" s="16"/>
      <c r="F9" s="17"/>
      <c r="G9" s="17"/>
      <c r="H9" s="17"/>
      <c r="I9" s="18"/>
      <c r="J9" s="19"/>
      <c r="K9" s="19"/>
      <c r="L9" s="19"/>
      <c r="M9" s="20"/>
      <c r="N9" s="21"/>
      <c r="O9" s="22"/>
      <c r="P9" s="22"/>
      <c r="Q9" s="23"/>
      <c r="R9" s="24"/>
      <c r="S9" s="21"/>
      <c r="T9" s="21"/>
      <c r="U9" s="21"/>
      <c r="V9" s="21"/>
      <c r="Y9" s="21"/>
      <c r="AC9" s="2"/>
      <c r="AD9" s="2"/>
    </row>
    <row r="10" spans="1:30" ht="15">
      <c r="B10" s="71"/>
      <c r="C10" s="71" t="s">
        <v>7</v>
      </c>
      <c r="D10" s="71" t="s">
        <v>13</v>
      </c>
      <c r="E10" s="104" t="s">
        <v>6</v>
      </c>
      <c r="F10" s="105" t="s">
        <v>18</v>
      </c>
      <c r="G10" s="105" t="s">
        <v>18</v>
      </c>
      <c r="H10" s="105" t="s">
        <v>26</v>
      </c>
      <c r="I10" s="105" t="s">
        <v>24</v>
      </c>
      <c r="J10" s="106"/>
      <c r="K10" s="107"/>
      <c r="L10" s="108"/>
      <c r="M10" s="109" t="s">
        <v>2</v>
      </c>
      <c r="N10" s="153" t="s">
        <v>43</v>
      </c>
      <c r="O10" s="166"/>
      <c r="P10" s="81" t="s">
        <v>37</v>
      </c>
      <c r="Q10" s="153" t="s">
        <v>38</v>
      </c>
      <c r="R10" s="154"/>
      <c r="S10" s="118" t="s">
        <v>39</v>
      </c>
      <c r="T10" s="118"/>
      <c r="U10" s="80" t="s">
        <v>41</v>
      </c>
      <c r="V10" s="153" t="s">
        <v>42</v>
      </c>
      <c r="W10" s="154"/>
      <c r="X10" s="81" t="s">
        <v>11</v>
      </c>
      <c r="Y10" s="6"/>
      <c r="AC10" s="2"/>
    </row>
    <row r="11" spans="1:30" ht="54.75" customHeight="1" thickBot="1">
      <c r="A11" s="9"/>
      <c r="B11" s="82"/>
      <c r="C11" s="82"/>
      <c r="D11" s="82"/>
      <c r="E11" s="110"/>
      <c r="F11" s="111"/>
      <c r="G11" s="172" t="s">
        <v>31</v>
      </c>
      <c r="H11" s="172" t="s">
        <v>32</v>
      </c>
      <c r="I11" s="172" t="s">
        <v>33</v>
      </c>
      <c r="J11" s="112"/>
      <c r="K11" s="113"/>
      <c r="L11" s="114"/>
      <c r="M11" s="115"/>
      <c r="N11" s="156" t="s">
        <v>28</v>
      </c>
      <c r="O11" s="157"/>
      <c r="P11" s="116" t="s">
        <v>29</v>
      </c>
      <c r="Q11" s="156" t="s">
        <v>51</v>
      </c>
      <c r="R11" s="171"/>
      <c r="S11" s="119" t="s">
        <v>50</v>
      </c>
      <c r="T11" s="156" t="s">
        <v>40</v>
      </c>
      <c r="U11" s="170"/>
      <c r="V11" s="156" t="s">
        <v>44</v>
      </c>
      <c r="W11" s="170"/>
      <c r="X11" s="89"/>
      <c r="Y11" s="6"/>
      <c r="AC11" s="2"/>
    </row>
    <row r="12" spans="1:30" ht="15.75" customHeight="1" thickBot="1">
      <c r="A12" s="96" t="s">
        <v>0</v>
      </c>
      <c r="B12" s="82"/>
      <c r="C12" s="82" t="s">
        <v>1</v>
      </c>
      <c r="D12" s="82" t="s">
        <v>14</v>
      </c>
      <c r="E12" s="110" t="s">
        <v>4</v>
      </c>
      <c r="F12" s="111" t="s">
        <v>19</v>
      </c>
      <c r="G12" s="173"/>
      <c r="H12" s="173"/>
      <c r="I12" s="173"/>
      <c r="J12" s="112"/>
      <c r="K12" s="113"/>
      <c r="L12" s="114"/>
      <c r="M12" s="115" t="s">
        <v>8</v>
      </c>
      <c r="N12" s="92" t="s">
        <v>9</v>
      </c>
      <c r="O12" s="93" t="s">
        <v>10</v>
      </c>
      <c r="P12" s="92" t="s">
        <v>9</v>
      </c>
      <c r="Q12" s="92" t="s">
        <v>9</v>
      </c>
      <c r="R12" s="93" t="s">
        <v>10</v>
      </c>
      <c r="S12" s="92" t="s">
        <v>9</v>
      </c>
      <c r="T12" s="100" t="s">
        <v>9</v>
      </c>
      <c r="U12" s="101" t="s">
        <v>10</v>
      </c>
      <c r="V12" s="92" t="s">
        <v>9</v>
      </c>
      <c r="W12" s="93" t="s">
        <v>10</v>
      </c>
      <c r="X12" s="89" t="s">
        <v>12</v>
      </c>
      <c r="Y12" s="95" t="s">
        <v>5</v>
      </c>
      <c r="AC12" s="2"/>
    </row>
    <row r="13" spans="1:30" ht="13.5" thickBot="1">
      <c r="A13" s="134">
        <v>1</v>
      </c>
      <c r="B13" s="34"/>
      <c r="C13" s="123" t="s">
        <v>74</v>
      </c>
      <c r="D13" s="122" t="s">
        <v>80</v>
      </c>
      <c r="E13" s="25">
        <v>500</v>
      </c>
      <c r="F13" s="26">
        <v>0.37986111111111115</v>
      </c>
      <c r="G13" s="26">
        <v>0.42141203703703706</v>
      </c>
      <c r="H13" s="26">
        <v>1.0416666666666667E-3</v>
      </c>
      <c r="I13" s="37">
        <f>G13-F13-H13</f>
        <v>4.0509259259259238E-2</v>
      </c>
      <c r="J13" s="27">
        <f>HOUR(I13)</f>
        <v>0</v>
      </c>
      <c r="K13" s="27">
        <f>MINUTE(I13)</f>
        <v>58</v>
      </c>
      <c r="L13" s="27">
        <f>SECOND(I13)</f>
        <v>20</v>
      </c>
      <c r="M13" s="28">
        <f>(((J13*3600)+(K13*60)+L13)*2)/60</f>
        <v>116.66666666666667</v>
      </c>
      <c r="N13" s="29">
        <v>10</v>
      </c>
      <c r="O13" s="30">
        <v>39.56</v>
      </c>
      <c r="P13" s="31">
        <v>0</v>
      </c>
      <c r="Q13" s="32">
        <v>0</v>
      </c>
      <c r="R13" s="33">
        <v>39.22</v>
      </c>
      <c r="S13" s="32">
        <v>6</v>
      </c>
      <c r="T13" s="29">
        <v>0</v>
      </c>
      <c r="U13" s="30">
        <v>47</v>
      </c>
      <c r="V13" s="29">
        <v>0</v>
      </c>
      <c r="W13" s="30">
        <v>12.7</v>
      </c>
      <c r="X13" s="28">
        <f>M13+N13+O13+P13+Q13+R13+T13+U13+S13+V13+W13</f>
        <v>271.1466666666667</v>
      </c>
      <c r="Y13" s="45">
        <f>E13-X13</f>
        <v>228.8533333333333</v>
      </c>
      <c r="AC13" s="2"/>
    </row>
    <row r="14" spans="1:30" ht="13.5" thickBot="1">
      <c r="A14" s="135">
        <v>2</v>
      </c>
      <c r="B14" s="34"/>
      <c r="C14" s="123" t="s">
        <v>84</v>
      </c>
      <c r="D14" s="121" t="s">
        <v>76</v>
      </c>
      <c r="E14" s="35">
        <v>500</v>
      </c>
      <c r="F14" s="36">
        <v>0.40486111111111112</v>
      </c>
      <c r="G14" s="36">
        <v>0.4478125</v>
      </c>
      <c r="H14" s="36">
        <v>1.3541666666666667E-3</v>
      </c>
      <c r="I14" s="37">
        <f>G14-F14-H14</f>
        <v>4.1597222222222216E-2</v>
      </c>
      <c r="J14" s="38">
        <f>HOUR(I14)</f>
        <v>0</v>
      </c>
      <c r="K14" s="38">
        <f>MINUTE(I14)</f>
        <v>59</v>
      </c>
      <c r="L14" s="38">
        <f>SECOND(I14)</f>
        <v>54</v>
      </c>
      <c r="M14" s="39">
        <f>(((J14*3600)+(K14*60)+L14)*2)/60</f>
        <v>119.8</v>
      </c>
      <c r="N14" s="40">
        <v>20</v>
      </c>
      <c r="O14" s="41">
        <v>29.1</v>
      </c>
      <c r="P14" s="42">
        <v>4</v>
      </c>
      <c r="Q14" s="43">
        <v>10</v>
      </c>
      <c r="R14" s="44">
        <v>37.85</v>
      </c>
      <c r="S14" s="43">
        <v>4</v>
      </c>
      <c r="T14" s="40">
        <v>0</v>
      </c>
      <c r="U14" s="41">
        <v>50.8</v>
      </c>
      <c r="V14" s="40">
        <v>0</v>
      </c>
      <c r="W14" s="41">
        <v>14.63</v>
      </c>
      <c r="X14" s="28">
        <f>M14+N14+O14+P14+Q14+R14+T14+U14+S14+V14+W14</f>
        <v>290.18</v>
      </c>
      <c r="Y14" s="45">
        <f>E14-X14</f>
        <v>209.82</v>
      </c>
      <c r="AC14" s="2"/>
    </row>
    <row r="15" spans="1:30">
      <c r="A15" s="135">
        <v>3</v>
      </c>
      <c r="B15" s="34"/>
      <c r="C15" s="123" t="s">
        <v>116</v>
      </c>
      <c r="D15" s="121" t="s">
        <v>93</v>
      </c>
      <c r="E15" s="35">
        <v>500</v>
      </c>
      <c r="F15" s="36">
        <v>0.48194444444444445</v>
      </c>
      <c r="G15" s="36">
        <v>0.55858796296296298</v>
      </c>
      <c r="H15" s="36">
        <v>3.9351851851851852E-4</v>
      </c>
      <c r="I15" s="37">
        <f>G15-F15-H15</f>
        <v>7.6250000000000012E-2</v>
      </c>
      <c r="J15" s="38">
        <f>HOUR(I15)</f>
        <v>1</v>
      </c>
      <c r="K15" s="38">
        <f>MINUTE(I15)</f>
        <v>49</v>
      </c>
      <c r="L15" s="38">
        <f>SECOND(I15)</f>
        <v>48</v>
      </c>
      <c r="M15" s="39">
        <f>(((J15*3600)+(K15*60)+L15)*2)/60</f>
        <v>219.6</v>
      </c>
      <c r="N15" s="40">
        <v>10</v>
      </c>
      <c r="O15" s="41">
        <v>26.83</v>
      </c>
      <c r="P15" s="42">
        <v>4</v>
      </c>
      <c r="Q15" s="43">
        <v>10</v>
      </c>
      <c r="R15" s="44">
        <v>67.19</v>
      </c>
      <c r="S15" s="43">
        <v>4</v>
      </c>
      <c r="T15" s="40">
        <v>0</v>
      </c>
      <c r="U15" s="41">
        <v>42.5</v>
      </c>
      <c r="V15" s="40">
        <v>0</v>
      </c>
      <c r="W15" s="41">
        <v>11.93</v>
      </c>
      <c r="X15" s="28">
        <f>M15+N15+O15+P15+Q15+R15+T15+U15+S15+V15+W15</f>
        <v>396.05</v>
      </c>
      <c r="Y15" s="45">
        <f>E15-X15</f>
        <v>103.94999999999999</v>
      </c>
      <c r="AC15" s="2"/>
    </row>
  </sheetData>
  <sheetProtection selectLockedCells="1"/>
  <sortState ref="C13:Y15">
    <sortCondition descending="1" ref="Y13:Y15"/>
  </sortState>
  <mergeCells count="11">
    <mergeCell ref="G11:G12"/>
    <mergeCell ref="H11:H12"/>
    <mergeCell ref="I11:I12"/>
    <mergeCell ref="N11:O11"/>
    <mergeCell ref="B6:D6"/>
    <mergeCell ref="N10:O10"/>
    <mergeCell ref="Q10:R10"/>
    <mergeCell ref="V10:W10"/>
    <mergeCell ref="T11:U11"/>
    <mergeCell ref="Q11:R11"/>
    <mergeCell ref="V11:W11"/>
  </mergeCells>
  <phoneticPr fontId="2" type="noConversion"/>
  <conditionalFormatting sqref="I13:I15">
    <cfRule type="cellIs" dxfId="3" priority="10" operator="equal">
      <formula>0</formula>
    </cfRule>
  </conditionalFormatting>
  <conditionalFormatting sqref="Y13:Y15">
    <cfRule type="cellIs" dxfId="2" priority="3" operator="lessThan">
      <formula>500</formula>
    </cfRule>
  </conditionalFormatting>
  <pageMargins left="0.35" right="0.19" top="0.42" bottom="0.47" header="0" footer="0"/>
  <pageSetup paperSize="9" scale="85" fitToHeight="2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theme="0" tint="-0.34998626667073579"/>
    <pageSetUpPr fitToPage="1"/>
  </sheetPr>
  <dimension ref="A1:AD18"/>
  <sheetViews>
    <sheetView tabSelected="1" zoomScaleSheetLayoutView="1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M23" sqref="M23"/>
    </sheetView>
  </sheetViews>
  <sheetFormatPr defaultRowHeight="12.75"/>
  <cols>
    <col min="1" max="1" width="6.5703125" style="7" bestFit="1" customWidth="1"/>
    <col min="2" max="2" width="7" style="7" customWidth="1"/>
    <col min="3" max="3" width="19.85546875" style="7" customWidth="1"/>
    <col min="4" max="4" width="17.7109375" style="7" customWidth="1"/>
    <col min="5" max="5" width="5.7109375" style="7" bestFit="1" customWidth="1"/>
    <col min="6" max="6" width="7.7109375" style="47" customWidth="1"/>
    <col min="7" max="7" width="8.140625" style="47" customWidth="1"/>
    <col min="8" max="8" width="7.42578125" style="47" customWidth="1"/>
    <col min="9" max="9" width="7" style="47" customWidth="1"/>
    <col min="10" max="12" width="10.28515625" style="48" hidden="1" customWidth="1"/>
    <col min="13" max="13" width="7.5703125" style="49" customWidth="1"/>
    <col min="14" max="14" width="5" style="7" customWidth="1"/>
    <col min="15" max="15" width="6.140625" style="50" customWidth="1"/>
    <col min="16" max="16" width="6.85546875" style="7" bestFit="1" customWidth="1"/>
    <col min="17" max="17" width="5.42578125" style="7" bestFit="1" customWidth="1"/>
    <col min="18" max="18" width="5.5703125" style="7" customWidth="1"/>
    <col min="19" max="19" width="7.7109375" style="7" customWidth="1"/>
    <col min="20" max="20" width="5" style="7" customWidth="1"/>
    <col min="21" max="21" width="6.85546875" style="7" customWidth="1"/>
    <col min="22" max="22" width="4.7109375" style="7" customWidth="1"/>
    <col min="23" max="23" width="7" style="7" bestFit="1" customWidth="1"/>
    <col min="24" max="24" width="6.7109375" style="7" bestFit="1" customWidth="1"/>
    <col min="25" max="25" width="8.7109375" style="7" bestFit="1" customWidth="1"/>
    <col min="27" max="27" width="9.140625" style="7"/>
  </cols>
  <sheetData>
    <row r="1" spans="1:30" ht="17.25">
      <c r="A1" s="55"/>
      <c r="B1" s="51"/>
      <c r="C1" s="51"/>
      <c r="D1" s="51"/>
      <c r="E1" s="51"/>
      <c r="F1" s="52"/>
      <c r="G1" s="52"/>
      <c r="H1" s="52"/>
      <c r="I1" s="52"/>
      <c r="J1" s="53"/>
      <c r="K1" s="53"/>
      <c r="L1" s="53"/>
      <c r="M1" s="54"/>
      <c r="N1" s="55"/>
      <c r="O1" s="56"/>
      <c r="P1" s="55"/>
      <c r="Q1" s="57"/>
      <c r="R1" s="57"/>
      <c r="S1" s="55"/>
      <c r="T1" s="55"/>
      <c r="U1" s="55"/>
      <c r="V1" s="55"/>
      <c r="W1" s="55"/>
      <c r="X1" s="55"/>
      <c r="Y1" s="55"/>
    </row>
    <row r="2" spans="1:30" ht="18.75">
      <c r="A2" s="55"/>
      <c r="B2" s="58"/>
      <c r="C2" s="58"/>
      <c r="D2" s="59"/>
      <c r="E2" s="51"/>
      <c r="F2" s="52"/>
      <c r="G2" s="52"/>
      <c r="H2" s="52"/>
      <c r="I2" s="139" t="s">
        <v>53</v>
      </c>
      <c r="J2" s="140"/>
      <c r="K2" s="140"/>
      <c r="L2" s="140"/>
      <c r="M2" s="141"/>
      <c r="N2" s="142"/>
      <c r="O2" s="143"/>
      <c r="P2" s="144"/>
      <c r="Q2" s="60"/>
      <c r="R2" s="60"/>
      <c r="S2" s="60"/>
      <c r="T2" s="60"/>
      <c r="U2" s="60"/>
      <c r="V2" s="55"/>
      <c r="W2" s="55"/>
      <c r="X2" s="55"/>
      <c r="Y2" s="55"/>
      <c r="AA2" s="9"/>
      <c r="AB2" s="2"/>
      <c r="AC2" s="2"/>
      <c r="AD2" s="2"/>
    </row>
    <row r="3" spans="1:30" ht="15.75">
      <c r="A3" s="55"/>
      <c r="B3" s="55"/>
      <c r="C3" s="55"/>
      <c r="D3" s="55"/>
      <c r="E3" s="55"/>
      <c r="F3" s="61"/>
      <c r="G3" s="61"/>
      <c r="H3" s="61"/>
      <c r="I3" s="139" t="s">
        <v>119</v>
      </c>
      <c r="J3" s="145"/>
      <c r="K3" s="145"/>
      <c r="L3" s="145"/>
      <c r="M3" s="146"/>
      <c r="N3" s="147"/>
      <c r="O3" s="148"/>
      <c r="P3" s="149"/>
      <c r="Q3" s="55"/>
      <c r="R3" s="63"/>
      <c r="S3" s="55"/>
      <c r="T3" s="55"/>
      <c r="U3" s="55"/>
      <c r="V3" s="55"/>
      <c r="W3" s="55"/>
      <c r="X3" s="55"/>
      <c r="Y3" s="55"/>
      <c r="AA3" s="9"/>
      <c r="AB3" s="2"/>
      <c r="AC3" s="2"/>
      <c r="AD3" s="2"/>
    </row>
    <row r="4" spans="1:30" ht="15.75">
      <c r="A4" s="55"/>
      <c r="B4" s="55"/>
      <c r="C4" s="55"/>
      <c r="D4" s="55"/>
      <c r="E4" s="55"/>
      <c r="F4" s="61"/>
      <c r="G4" s="61"/>
      <c r="H4" s="61"/>
      <c r="I4" s="150" t="s">
        <v>120</v>
      </c>
      <c r="J4" s="145"/>
      <c r="K4" s="145"/>
      <c r="L4" s="145"/>
      <c r="M4" s="150"/>
      <c r="N4" s="147"/>
      <c r="O4" s="148"/>
      <c r="P4" s="151"/>
      <c r="Q4" s="65"/>
      <c r="R4" s="55"/>
      <c r="S4" s="55"/>
      <c r="T4" s="64"/>
      <c r="U4" s="55"/>
      <c r="V4" s="55"/>
      <c r="W4" s="55"/>
      <c r="X4" s="55"/>
      <c r="Y4" s="55"/>
      <c r="AA4" s="9"/>
      <c r="AB4" s="2"/>
      <c r="AC4" s="2"/>
      <c r="AD4" s="2"/>
    </row>
    <row r="5" spans="1:30" ht="15.75">
      <c r="A5" s="55"/>
      <c r="B5" s="55"/>
      <c r="C5" s="55"/>
      <c r="D5" s="55"/>
      <c r="E5" s="55"/>
      <c r="F5" s="61"/>
      <c r="G5" s="61"/>
      <c r="H5" s="61"/>
      <c r="I5" s="61"/>
      <c r="J5" s="62"/>
      <c r="K5" s="62"/>
      <c r="L5" s="62"/>
      <c r="M5" s="66"/>
      <c r="N5" s="55"/>
      <c r="O5" s="56"/>
      <c r="P5" s="55"/>
      <c r="Q5" s="55"/>
      <c r="R5" s="63"/>
      <c r="S5" s="55"/>
      <c r="T5" s="55"/>
      <c r="U5" s="55"/>
      <c r="V5" s="55"/>
      <c r="W5" s="55"/>
      <c r="X5" s="55"/>
      <c r="Y5" s="55"/>
      <c r="AA5" s="9"/>
      <c r="AB5" s="2"/>
      <c r="AC5" s="2"/>
      <c r="AD5" s="2"/>
    </row>
    <row r="6" spans="1:30" ht="24.75" customHeight="1">
      <c r="A6" s="55"/>
      <c r="B6" s="152" t="s">
        <v>52</v>
      </c>
      <c r="C6" s="152"/>
      <c r="D6" s="152"/>
      <c r="E6" s="55"/>
      <c r="F6" s="61"/>
      <c r="G6" s="61"/>
      <c r="H6" s="61"/>
      <c r="I6" s="61"/>
      <c r="J6" s="62"/>
      <c r="K6" s="62"/>
      <c r="L6" s="62"/>
      <c r="M6" s="66"/>
      <c r="N6" s="55"/>
      <c r="O6" s="56"/>
      <c r="P6" s="55"/>
      <c r="Q6" s="55"/>
      <c r="R6" s="55"/>
      <c r="S6" s="55"/>
      <c r="T6" s="55"/>
      <c r="U6" s="55"/>
      <c r="V6" s="55"/>
      <c r="W6" s="55"/>
      <c r="X6" s="55"/>
      <c r="Y6" s="55"/>
      <c r="AA6" s="9"/>
      <c r="AB6" s="2"/>
      <c r="AC6" s="2"/>
      <c r="AD6" s="2"/>
    </row>
    <row r="7" spans="1:30">
      <c r="A7" s="9"/>
      <c r="B7" s="9"/>
      <c r="C7" s="9"/>
      <c r="D7" s="9"/>
      <c r="E7" s="10"/>
      <c r="F7" s="11"/>
      <c r="G7" s="11"/>
      <c r="H7" s="11"/>
      <c r="I7" s="11"/>
      <c r="J7" s="10"/>
      <c r="K7" s="10"/>
      <c r="L7" s="10"/>
      <c r="M7" s="10"/>
      <c r="N7" s="9"/>
      <c r="O7" s="10"/>
      <c r="P7" s="9"/>
      <c r="Q7" s="10"/>
      <c r="R7" s="10"/>
      <c r="S7" s="9"/>
      <c r="T7" s="9"/>
      <c r="U7" s="9"/>
      <c r="V7" s="9"/>
      <c r="W7" s="9"/>
      <c r="X7" s="9"/>
      <c r="Y7" s="9"/>
      <c r="AA7" s="9"/>
      <c r="AB7" s="2"/>
      <c r="AC7" s="2"/>
      <c r="AD7" s="2"/>
    </row>
    <row r="8" spans="1:30" ht="18.75">
      <c r="A8" s="9"/>
      <c r="B8" s="12" t="s">
        <v>47</v>
      </c>
      <c r="C8" s="12"/>
      <c r="E8" s="13"/>
      <c r="F8" s="14"/>
      <c r="G8" s="14"/>
      <c r="H8" s="14"/>
      <c r="I8" s="14"/>
      <c r="J8" s="15"/>
      <c r="K8" s="15"/>
      <c r="L8" s="15"/>
      <c r="M8" s="12"/>
      <c r="N8" s="9"/>
      <c r="O8" s="8"/>
      <c r="P8" s="9"/>
      <c r="R8" s="13"/>
      <c r="S8" s="9"/>
      <c r="T8" s="9"/>
      <c r="U8" s="9"/>
      <c r="V8" s="9"/>
      <c r="W8" s="9"/>
      <c r="X8" s="9"/>
      <c r="Y8" s="9"/>
      <c r="AA8" s="9"/>
      <c r="AB8" s="2"/>
      <c r="AC8" s="2"/>
      <c r="AD8" s="2"/>
    </row>
    <row r="9" spans="1:30" ht="13.5" thickBot="1">
      <c r="B9" s="16"/>
      <c r="C9" s="16"/>
      <c r="D9" s="16"/>
      <c r="E9" s="16"/>
      <c r="F9" s="17"/>
      <c r="G9" s="17"/>
      <c r="H9" s="17"/>
      <c r="I9" s="18"/>
      <c r="J9" s="19"/>
      <c r="K9" s="19"/>
      <c r="L9" s="19"/>
      <c r="M9" s="20"/>
      <c r="N9" s="21"/>
      <c r="O9" s="22"/>
      <c r="P9" s="22"/>
      <c r="Q9" s="23"/>
      <c r="R9" s="24"/>
      <c r="S9" s="21"/>
      <c r="T9" s="21"/>
      <c r="U9" s="21"/>
      <c r="V9" s="21"/>
      <c r="Y9" s="21"/>
      <c r="AC9" s="2"/>
      <c r="AD9" s="2"/>
    </row>
    <row r="10" spans="1:30" ht="15">
      <c r="B10" s="71"/>
      <c r="C10" s="71" t="s">
        <v>7</v>
      </c>
      <c r="D10" s="136" t="s">
        <v>13</v>
      </c>
      <c r="E10" s="104" t="s">
        <v>6</v>
      </c>
      <c r="F10" s="105" t="s">
        <v>18</v>
      </c>
      <c r="G10" s="105" t="s">
        <v>18</v>
      </c>
      <c r="H10" s="105" t="s">
        <v>26</v>
      </c>
      <c r="I10" s="105" t="s">
        <v>24</v>
      </c>
      <c r="J10" s="106"/>
      <c r="K10" s="107"/>
      <c r="L10" s="108"/>
      <c r="M10" s="109" t="s">
        <v>2</v>
      </c>
      <c r="N10" s="153" t="s">
        <v>43</v>
      </c>
      <c r="O10" s="166"/>
      <c r="P10" s="81" t="s">
        <v>37</v>
      </c>
      <c r="Q10" s="153" t="s">
        <v>38</v>
      </c>
      <c r="R10" s="154"/>
      <c r="S10" s="118" t="s">
        <v>39</v>
      </c>
      <c r="T10" s="118"/>
      <c r="U10" s="80" t="s">
        <v>41</v>
      </c>
      <c r="V10" s="153" t="s">
        <v>42</v>
      </c>
      <c r="W10" s="154"/>
      <c r="X10" s="81" t="s">
        <v>11</v>
      </c>
      <c r="Y10" s="6"/>
      <c r="AC10" s="2"/>
    </row>
    <row r="11" spans="1:30" ht="54.75" customHeight="1" thickBot="1">
      <c r="A11" s="9"/>
      <c r="B11" s="82"/>
      <c r="C11" s="82"/>
      <c r="D11" s="137"/>
      <c r="E11" s="110"/>
      <c r="F11" s="111"/>
      <c r="G11" s="172" t="s">
        <v>31</v>
      </c>
      <c r="H11" s="172" t="s">
        <v>32</v>
      </c>
      <c r="I11" s="172" t="s">
        <v>33</v>
      </c>
      <c r="J11" s="112"/>
      <c r="K11" s="113"/>
      <c r="L11" s="114"/>
      <c r="M11" s="115"/>
      <c r="N11" s="156" t="s">
        <v>28</v>
      </c>
      <c r="O11" s="157"/>
      <c r="P11" s="116" t="s">
        <v>29</v>
      </c>
      <c r="Q11" s="175" t="s">
        <v>51</v>
      </c>
      <c r="R11" s="176"/>
      <c r="S11" s="128" t="s">
        <v>50</v>
      </c>
      <c r="T11" s="156" t="s">
        <v>40</v>
      </c>
      <c r="U11" s="170"/>
      <c r="V11" s="156" t="s">
        <v>44</v>
      </c>
      <c r="W11" s="170"/>
      <c r="X11" s="89"/>
      <c r="Y11" s="6"/>
      <c r="AC11" s="2"/>
    </row>
    <row r="12" spans="1:30" ht="15.75" customHeight="1">
      <c r="A12" s="96" t="s">
        <v>0</v>
      </c>
      <c r="B12" s="82"/>
      <c r="C12" s="82" t="s">
        <v>1</v>
      </c>
      <c r="D12" s="137" t="s">
        <v>14</v>
      </c>
      <c r="E12" s="110" t="s">
        <v>4</v>
      </c>
      <c r="F12" s="111" t="s">
        <v>19</v>
      </c>
      <c r="G12" s="174"/>
      <c r="H12" s="174"/>
      <c r="I12" s="174"/>
      <c r="J12" s="112"/>
      <c r="K12" s="113"/>
      <c r="L12" s="114"/>
      <c r="M12" s="115" t="s">
        <v>8</v>
      </c>
      <c r="N12" s="92" t="s">
        <v>9</v>
      </c>
      <c r="O12" s="93" t="s">
        <v>10</v>
      </c>
      <c r="P12" s="92" t="s">
        <v>9</v>
      </c>
      <c r="Q12" s="92" t="s">
        <v>9</v>
      </c>
      <c r="R12" s="93" t="s">
        <v>10</v>
      </c>
      <c r="S12" s="92" t="s">
        <v>9</v>
      </c>
      <c r="T12" s="92" t="s">
        <v>9</v>
      </c>
      <c r="U12" s="93" t="s">
        <v>10</v>
      </c>
      <c r="V12" s="92" t="s">
        <v>9</v>
      </c>
      <c r="W12" s="93" t="s">
        <v>10</v>
      </c>
      <c r="X12" s="89" t="s">
        <v>12</v>
      </c>
      <c r="Y12" s="95" t="s">
        <v>5</v>
      </c>
      <c r="AC12" s="2"/>
    </row>
    <row r="13" spans="1:30">
      <c r="A13" s="132">
        <v>1</v>
      </c>
      <c r="B13" s="34"/>
      <c r="C13" s="123" t="s">
        <v>74</v>
      </c>
      <c r="D13" s="122" t="s">
        <v>80</v>
      </c>
      <c r="E13" s="35">
        <v>500</v>
      </c>
      <c r="F13" s="36">
        <v>0.41805555555555557</v>
      </c>
      <c r="G13" s="36">
        <v>0.44415509259259256</v>
      </c>
      <c r="H13" s="36">
        <v>0</v>
      </c>
      <c r="I13" s="37">
        <f>G13-F13-H13</f>
        <v>2.6099537037036991E-2</v>
      </c>
      <c r="J13" s="38">
        <f>HOUR(I13)</f>
        <v>0</v>
      </c>
      <c r="K13" s="38">
        <f>MINUTE(I13)</f>
        <v>37</v>
      </c>
      <c r="L13" s="38">
        <f>SECOND(I13)</f>
        <v>35</v>
      </c>
      <c r="M13" s="39">
        <f>(((J13*3600)+(K13*60)+L13)*2)/60</f>
        <v>75.166666666666671</v>
      </c>
      <c r="N13" s="40">
        <v>0</v>
      </c>
      <c r="O13" s="41">
        <v>26</v>
      </c>
      <c r="P13" s="42">
        <v>0</v>
      </c>
      <c r="Q13" s="43">
        <v>0</v>
      </c>
      <c r="R13" s="44">
        <v>33.9</v>
      </c>
      <c r="S13" s="43">
        <v>4</v>
      </c>
      <c r="T13" s="40">
        <v>0</v>
      </c>
      <c r="U13" s="41">
        <v>33.299999999999997</v>
      </c>
      <c r="V13" s="40">
        <v>0</v>
      </c>
      <c r="W13" s="41">
        <v>12.54</v>
      </c>
      <c r="X13" s="39">
        <f>M13+N13+O13+P13+Q13+R13+T13+U13+S13+V13+W13</f>
        <v>184.90666666666667</v>
      </c>
      <c r="Y13" s="45">
        <f>E13-X13</f>
        <v>315.09333333333336</v>
      </c>
      <c r="AC13" s="2"/>
    </row>
    <row r="14" spans="1:30">
      <c r="A14" s="133">
        <v>2</v>
      </c>
      <c r="B14" s="34"/>
      <c r="C14" s="123" t="s">
        <v>116</v>
      </c>
      <c r="D14" s="122" t="s">
        <v>93</v>
      </c>
      <c r="E14" s="35">
        <v>500</v>
      </c>
      <c r="F14" s="36">
        <v>0.48472222222222222</v>
      </c>
      <c r="G14" s="36">
        <v>0.51353009259259264</v>
      </c>
      <c r="H14" s="36">
        <v>8.1018518518518516E-4</v>
      </c>
      <c r="I14" s="37">
        <f>G14-F14-H14</f>
        <v>2.799768518518523E-2</v>
      </c>
      <c r="J14" s="38">
        <f>HOUR(I14)</f>
        <v>0</v>
      </c>
      <c r="K14" s="38">
        <f>MINUTE(I14)</f>
        <v>40</v>
      </c>
      <c r="L14" s="38">
        <f>SECOND(I14)</f>
        <v>19</v>
      </c>
      <c r="M14" s="39">
        <f>(((J14*3600)+(K14*60)+L14)*2)/60</f>
        <v>80.63333333333334</v>
      </c>
      <c r="N14" s="40">
        <v>0</v>
      </c>
      <c r="O14" s="41">
        <v>23.65</v>
      </c>
      <c r="P14" s="42">
        <v>2</v>
      </c>
      <c r="Q14" s="43">
        <v>10</v>
      </c>
      <c r="R14" s="44">
        <v>44.37</v>
      </c>
      <c r="S14" s="43">
        <v>4</v>
      </c>
      <c r="T14" s="40">
        <v>0</v>
      </c>
      <c r="U14" s="41">
        <v>32.1</v>
      </c>
      <c r="V14" s="40">
        <v>0</v>
      </c>
      <c r="W14" s="41">
        <v>9.6999999999999993</v>
      </c>
      <c r="X14" s="39">
        <f>M14+N14+O14+P14+Q14+R14+T14+U14+S14+V14+W14</f>
        <v>206.45333333333332</v>
      </c>
      <c r="Y14" s="45">
        <f>E14-X14</f>
        <v>293.54666666666668</v>
      </c>
      <c r="AC14" s="2"/>
    </row>
    <row r="15" spans="1:30">
      <c r="A15" s="133">
        <v>3</v>
      </c>
      <c r="B15" s="34"/>
      <c r="C15" s="123" t="s">
        <v>99</v>
      </c>
      <c r="D15" s="122" t="s">
        <v>76</v>
      </c>
      <c r="E15" s="35">
        <v>500</v>
      </c>
      <c r="F15" s="36">
        <v>0.4201388888888889</v>
      </c>
      <c r="G15" s="36">
        <v>0.45193287037037039</v>
      </c>
      <c r="H15" s="36">
        <v>0</v>
      </c>
      <c r="I15" s="37">
        <f>G15-F15-H15</f>
        <v>3.1793981481481493E-2</v>
      </c>
      <c r="J15" s="38">
        <f>HOUR(I15)</f>
        <v>0</v>
      </c>
      <c r="K15" s="38">
        <f>MINUTE(I15)</f>
        <v>45</v>
      </c>
      <c r="L15" s="38">
        <f>SECOND(I15)</f>
        <v>47</v>
      </c>
      <c r="M15" s="39">
        <f>(((J15*3600)+(K15*60)+L15)*2)/60</f>
        <v>91.566666666666663</v>
      </c>
      <c r="N15" s="40">
        <v>30</v>
      </c>
      <c r="O15" s="41">
        <v>29.59</v>
      </c>
      <c r="P15" s="42">
        <v>2</v>
      </c>
      <c r="Q15" s="43">
        <v>0</v>
      </c>
      <c r="R15" s="44">
        <v>50.34</v>
      </c>
      <c r="S15" s="43">
        <v>4</v>
      </c>
      <c r="T15" s="40">
        <v>0</v>
      </c>
      <c r="U15" s="41">
        <v>43.07</v>
      </c>
      <c r="V15" s="40">
        <v>0</v>
      </c>
      <c r="W15" s="41">
        <v>12.55</v>
      </c>
      <c r="X15" s="39">
        <f>M15+N15+O15+P15+Q15+R15+T15+U15+S15+V15+W15</f>
        <v>263.11666666666667</v>
      </c>
      <c r="Y15" s="45">
        <f>E15-X15</f>
        <v>236.88333333333333</v>
      </c>
      <c r="AC15" s="2"/>
    </row>
    <row r="16" spans="1:30">
      <c r="A16" s="133">
        <v>4</v>
      </c>
      <c r="B16" s="34"/>
      <c r="C16" s="123" t="s">
        <v>72</v>
      </c>
      <c r="D16" s="122" t="s">
        <v>72</v>
      </c>
      <c r="E16" s="35">
        <v>500</v>
      </c>
      <c r="F16" s="36">
        <v>0.37777777777777777</v>
      </c>
      <c r="G16" s="36">
        <v>0.41575231481481478</v>
      </c>
      <c r="H16" s="36">
        <v>1.4467592592592594E-3</v>
      </c>
      <c r="I16" s="37">
        <f>G16-F16-H16</f>
        <v>3.6527777777777756E-2</v>
      </c>
      <c r="J16" s="38">
        <f>HOUR(I16)</f>
        <v>0</v>
      </c>
      <c r="K16" s="38">
        <f>MINUTE(I16)</f>
        <v>52</v>
      </c>
      <c r="L16" s="38">
        <f>SECOND(I16)</f>
        <v>36</v>
      </c>
      <c r="M16" s="39">
        <f>(((J16*3600)+(K16*60)+L16)*2)/60</f>
        <v>105.2</v>
      </c>
      <c r="N16" s="40">
        <v>0</v>
      </c>
      <c r="O16" s="41">
        <v>39.17</v>
      </c>
      <c r="P16" s="42">
        <v>0</v>
      </c>
      <c r="Q16" s="43">
        <v>10</v>
      </c>
      <c r="R16" s="44">
        <v>72.66</v>
      </c>
      <c r="S16" s="43">
        <v>6</v>
      </c>
      <c r="T16" s="40">
        <v>0</v>
      </c>
      <c r="U16" s="41">
        <v>43.7</v>
      </c>
      <c r="V16" s="40">
        <v>0</v>
      </c>
      <c r="W16" s="41">
        <v>10.8</v>
      </c>
      <c r="X16" s="39">
        <f>M16+N16+O16+P16+Q16+R16+T16+U16+S16+V16+W16</f>
        <v>287.53000000000003</v>
      </c>
      <c r="Y16" s="45">
        <f>E16-X16</f>
        <v>212.46999999999997</v>
      </c>
      <c r="AC16" s="2"/>
    </row>
    <row r="17" spans="1:29">
      <c r="A17" s="133">
        <v>5</v>
      </c>
      <c r="B17" s="34"/>
      <c r="C17" s="123" t="s">
        <v>118</v>
      </c>
      <c r="D17" s="122" t="s">
        <v>72</v>
      </c>
      <c r="E17" s="35">
        <v>500</v>
      </c>
      <c r="F17" s="36">
        <v>0.3840277777777778</v>
      </c>
      <c r="G17" s="36">
        <v>0.42199074074074078</v>
      </c>
      <c r="H17" s="36">
        <v>2.5462962962962961E-3</v>
      </c>
      <c r="I17" s="37">
        <f>G17-F17-H17</f>
        <v>3.541666666666668E-2</v>
      </c>
      <c r="J17" s="38">
        <f>HOUR(I17)</f>
        <v>0</v>
      </c>
      <c r="K17" s="38">
        <f>MINUTE(I17)</f>
        <v>51</v>
      </c>
      <c r="L17" s="38">
        <f>SECOND(I17)</f>
        <v>0</v>
      </c>
      <c r="M17" s="39">
        <f>(((J17*3600)+(K17*60)+L17)*2)/60</f>
        <v>102</v>
      </c>
      <c r="N17" s="40">
        <v>0</v>
      </c>
      <c r="O17" s="41">
        <v>41.92</v>
      </c>
      <c r="P17" s="42">
        <v>4</v>
      </c>
      <c r="Q17" s="43">
        <v>10</v>
      </c>
      <c r="R17" s="44">
        <v>69.91</v>
      </c>
      <c r="S17" s="43">
        <v>4</v>
      </c>
      <c r="T17" s="40">
        <v>0</v>
      </c>
      <c r="U17" s="41">
        <v>57</v>
      </c>
      <c r="V17" s="40">
        <v>0</v>
      </c>
      <c r="W17" s="41">
        <v>11.1</v>
      </c>
      <c r="X17" s="39">
        <f>M17+N17+O17+P17+Q17+R17+T17+U17+S17+V17+W17</f>
        <v>299.93000000000006</v>
      </c>
      <c r="Y17" s="45">
        <f>E17-X17</f>
        <v>200.06999999999994</v>
      </c>
      <c r="AC17" s="2"/>
    </row>
    <row r="18" spans="1:29">
      <c r="A18" s="133">
        <v>6</v>
      </c>
      <c r="B18" s="34"/>
      <c r="C18" s="123" t="s">
        <v>117</v>
      </c>
      <c r="D18" s="122" t="s">
        <v>78</v>
      </c>
      <c r="E18" s="35">
        <v>500</v>
      </c>
      <c r="F18" s="36">
        <v>0.40833333333333338</v>
      </c>
      <c r="G18" s="36">
        <v>0.47222222222222227</v>
      </c>
      <c r="H18" s="36">
        <v>0</v>
      </c>
      <c r="I18" s="37">
        <f>G18-F18-H18</f>
        <v>6.3888888888888884E-2</v>
      </c>
      <c r="J18" s="38">
        <f>HOUR(I18)</f>
        <v>1</v>
      </c>
      <c r="K18" s="38">
        <f>MINUTE(I18)</f>
        <v>32</v>
      </c>
      <c r="L18" s="38">
        <f>SECOND(I18)</f>
        <v>0</v>
      </c>
      <c r="M18" s="39">
        <f>(((J18*3600)+(K18*60)+L18)*2)/60</f>
        <v>184</v>
      </c>
      <c r="N18" s="40">
        <v>60</v>
      </c>
      <c r="O18" s="41">
        <v>33.44</v>
      </c>
      <c r="P18" s="42">
        <v>10</v>
      </c>
      <c r="Q18" s="43">
        <v>30</v>
      </c>
      <c r="R18" s="44">
        <v>81.69</v>
      </c>
      <c r="S18" s="43">
        <v>4</v>
      </c>
      <c r="T18" s="40">
        <v>6</v>
      </c>
      <c r="U18" s="41">
        <v>74.55</v>
      </c>
      <c r="V18" s="40">
        <v>5</v>
      </c>
      <c r="W18" s="41">
        <v>21.45</v>
      </c>
      <c r="X18" s="39">
        <f>M18+N18+O18+P18+Q18+R18+T18+U18+S18+V18+W18</f>
        <v>510.13</v>
      </c>
      <c r="Y18" s="45">
        <f>E18-X18</f>
        <v>-10.129999999999995</v>
      </c>
      <c r="AC18" s="2"/>
    </row>
  </sheetData>
  <sheetProtection selectLockedCells="1"/>
  <sortState ref="C13:Y18">
    <sortCondition descending="1" ref="Y13:Y18"/>
  </sortState>
  <mergeCells count="11">
    <mergeCell ref="B6:D6"/>
    <mergeCell ref="G11:G12"/>
    <mergeCell ref="H11:H12"/>
    <mergeCell ref="I11:I12"/>
    <mergeCell ref="V10:W10"/>
    <mergeCell ref="N11:O11"/>
    <mergeCell ref="V11:W11"/>
    <mergeCell ref="Q10:R10"/>
    <mergeCell ref="Q11:R11"/>
    <mergeCell ref="N10:O10"/>
    <mergeCell ref="T11:U11"/>
  </mergeCells>
  <phoneticPr fontId="2" type="noConversion"/>
  <conditionalFormatting sqref="Y13:Y18">
    <cfRule type="cellIs" dxfId="1" priority="2" operator="lessThan">
      <formula>500</formula>
    </cfRule>
  </conditionalFormatting>
  <conditionalFormatting sqref="I13:I18">
    <cfRule type="cellIs" dxfId="0" priority="1" operator="equal">
      <formula>0</formula>
    </cfRule>
  </conditionalFormatting>
  <pageMargins left="0.49" right="0.19" top="0.44" bottom="0.43" header="0" footer="0"/>
  <pageSetup paperSize="9" scale="84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PIONIRKE</vt:lpstr>
      <vt:lpstr>PIONIRJI</vt:lpstr>
      <vt:lpstr>MLADINKE </vt:lpstr>
      <vt:lpstr>MLADINCI</vt:lpstr>
      <vt:lpstr>PRIPRAVNICE</vt:lpstr>
      <vt:lpstr>PRIPRAVNIKI</vt:lpstr>
      <vt:lpstr>List1</vt:lpstr>
      <vt:lpstr>MLADINCI!Področje_tiskanja</vt:lpstr>
      <vt:lpstr>'MLADINKE '!Področje_tiskanja</vt:lpstr>
      <vt:lpstr>PIONIRJI!Področje_tiskanja</vt:lpstr>
      <vt:lpstr>PIONIRKE!Področje_tiskanja</vt:lpstr>
      <vt:lpstr>PRIPRAVNICE!Področje_tiskanja</vt:lpstr>
      <vt:lpstr>PRIPRAVNIKI!Področje_tiskanja</vt:lpstr>
    </vt:vector>
  </TitlesOfParts>
  <Company>Acroni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Dnevna</dc:creator>
  <cp:lastModifiedBy>GZ Lendava</cp:lastModifiedBy>
  <cp:lastPrinted>2014-05-10T15:18:52Z</cp:lastPrinted>
  <dcterms:created xsi:type="dcterms:W3CDTF">2005-04-29T09:10:03Z</dcterms:created>
  <dcterms:modified xsi:type="dcterms:W3CDTF">2014-05-10T15:24:15Z</dcterms:modified>
</cp:coreProperties>
</file>